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H\Desktop\TCM - CPL\2019\SEMEC\TP 002 - QUADRAS ESCOLAS SEMEC\FASE INTERNA\"/>
    </mc:Choice>
  </mc:AlternateContent>
  <xr:revisionPtr revIDLastSave="0" documentId="8_{20D4796D-283D-4681-B42A-F8439888F833}" xr6:coauthVersionLast="45" xr6:coauthVersionMax="45" xr10:uidLastSave="{00000000-0000-0000-0000-000000000000}"/>
  <bookViews>
    <workbookView xWindow="-120" yWindow="-120" windowWidth="20640" windowHeight="11160" xr2:uid="{A05B6ED7-39A4-4509-A672-E246A9E9DB84}"/>
  </bookViews>
  <sheets>
    <sheet name="PLANILHA DE ORÇ.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3" i="1" l="1"/>
  <c r="H43" i="1" s="1"/>
  <c r="H42" i="1" s="1"/>
  <c r="F43" i="1"/>
  <c r="G41" i="1"/>
  <c r="F41" i="1"/>
  <c r="H41" i="1" s="1"/>
  <c r="H40" i="1"/>
  <c r="G39" i="1"/>
  <c r="F39" i="1"/>
  <c r="H39" i="1" s="1"/>
  <c r="H38" i="1" s="1"/>
  <c r="G37" i="1"/>
  <c r="H37" i="1" s="1"/>
  <c r="F37" i="1"/>
  <c r="G36" i="1"/>
  <c r="F36" i="1"/>
  <c r="H36" i="1" s="1"/>
  <c r="G35" i="1"/>
  <c r="H35" i="1" s="1"/>
  <c r="F35" i="1"/>
  <c r="G33" i="1"/>
  <c r="F33" i="1"/>
  <c r="H33" i="1" s="1"/>
  <c r="H32" i="1" s="1"/>
  <c r="G31" i="1"/>
  <c r="H31" i="1" s="1"/>
  <c r="F31" i="1"/>
  <c r="G30" i="1"/>
  <c r="F30" i="1"/>
  <c r="H30" i="1" s="1"/>
  <c r="H29" i="1" s="1"/>
  <c r="G28" i="1"/>
  <c r="H28" i="1" s="1"/>
  <c r="H27" i="1" s="1"/>
  <c r="F28" i="1"/>
  <c r="G26" i="1"/>
  <c r="F26" i="1"/>
  <c r="H26" i="1" s="1"/>
  <c r="G25" i="1"/>
  <c r="H25" i="1" s="1"/>
  <c r="F25" i="1"/>
  <c r="G23" i="1"/>
  <c r="F23" i="1"/>
  <c r="H23" i="1" s="1"/>
  <c r="G22" i="1"/>
  <c r="H22" i="1" s="1"/>
  <c r="F22" i="1"/>
  <c r="G21" i="1"/>
  <c r="F21" i="1"/>
  <c r="H21" i="1" s="1"/>
  <c r="G20" i="1"/>
  <c r="H20" i="1" s="1"/>
  <c r="F20" i="1"/>
  <c r="G19" i="1"/>
  <c r="F19" i="1"/>
  <c r="H19" i="1" s="1"/>
  <c r="G18" i="1"/>
  <c r="H18" i="1" s="1"/>
  <c r="F18" i="1"/>
  <c r="G16" i="1"/>
  <c r="F16" i="1"/>
  <c r="H16" i="1" s="1"/>
  <c r="G15" i="1"/>
  <c r="H15" i="1" s="1"/>
  <c r="F15" i="1"/>
  <c r="G14" i="1"/>
  <c r="F14" i="1"/>
  <c r="H14" i="1" s="1"/>
  <c r="H13" i="1" s="1"/>
  <c r="G12" i="1"/>
  <c r="H12" i="1" s="1"/>
  <c r="F12" i="1"/>
  <c r="G11" i="1"/>
  <c r="F11" i="1"/>
  <c r="H11" i="1" s="1"/>
  <c r="G10" i="1"/>
  <c r="H10" i="1" s="1"/>
  <c r="F10" i="1"/>
  <c r="G9" i="1"/>
  <c r="F9" i="1"/>
  <c r="H9" i="1" s="1"/>
  <c r="H8" i="1" s="1"/>
  <c r="H17" i="1" l="1"/>
  <c r="H24" i="1"/>
  <c r="H34" i="1"/>
  <c r="I34" i="1" s="1"/>
  <c r="H44" i="1" l="1"/>
  <c r="I44" i="1" l="1"/>
  <c r="I8" i="1"/>
  <c r="I27" i="1"/>
  <c r="I13" i="1"/>
  <c r="I32" i="1"/>
  <c r="I42" i="1"/>
  <c r="I29" i="1"/>
  <c r="I38" i="1"/>
  <c r="I17" i="1"/>
  <c r="I24" i="1"/>
</calcChain>
</file>

<file path=xl/sharedStrings.xml><?xml version="1.0" encoding="utf-8"?>
<sst xmlns="http://schemas.openxmlformats.org/spreadsheetml/2006/main" count="139" uniqueCount="93">
  <si>
    <t>OBRA: CONSTRUÇÃO DE QUADRA DE ESPORTES DINIZ DE SOUZA COELHO, PREFEITURA MUNICIPAL DE MOCAJUBA/PA</t>
  </si>
  <si>
    <t>PLANILHA ORÇAMENTÁRIA</t>
  </si>
  <si>
    <t>ITEM</t>
  </si>
  <si>
    <t>FONTE</t>
  </si>
  <si>
    <t>CÓDIGO</t>
  </si>
  <si>
    <t>DESCRIÇÃO DOS SERVIÇOS</t>
  </si>
  <si>
    <t>UND</t>
  </si>
  <si>
    <t>QUANT</t>
  </si>
  <si>
    <t>R$ UNITÁRIO             C/ BDI</t>
  </si>
  <si>
    <t>TOTAL</t>
  </si>
  <si>
    <t>%</t>
  </si>
  <si>
    <t>SERVIÇOS PRELIMINARES</t>
  </si>
  <si>
    <t/>
  </si>
  <si>
    <t>1.1</t>
  </si>
  <si>
    <t>SEDOP</t>
  </si>
  <si>
    <t xml:space="preserve">LICENÇAS E TAXAS DA OBRA </t>
  </si>
  <si>
    <t>CJ</t>
  </si>
  <si>
    <t>1.2</t>
  </si>
  <si>
    <t>SINAPI</t>
  </si>
  <si>
    <t>74209/1</t>
  </si>
  <si>
    <t>PLACA DE OBRA EM CHAPA DE AÇO GALVANIZADO</t>
  </si>
  <si>
    <t>M2</t>
  </si>
  <si>
    <t>1.3</t>
  </si>
  <si>
    <t>73948/16</t>
  </si>
  <si>
    <t>LIMPEZA MANUAL DO TERRENO (C/ RASPAGEM SUPERFICIAL)</t>
  </si>
  <si>
    <t>1.4</t>
  </si>
  <si>
    <t>LOCAÇÃO CONVENCIONAL DE OBRA, UTILIZANDO GABARITO DE TÁBUAS CORRIDAS PONTALETADAS A CADA 2,00M -  2 UTILIZAÇÕES. AF_10/2018</t>
  </si>
  <si>
    <t>M</t>
  </si>
  <si>
    <t>MOVIMENTO DE TERRA</t>
  </si>
  <si>
    <t>2.1</t>
  </si>
  <si>
    <t>ESCAVAÇÃO MANUAL PARA BLOCO DE COROAMENTO OU SAPATA, COM PREVISÃO DE FÔRMA. AF_06/2017</t>
  </si>
  <si>
    <t>M3</t>
  </si>
  <si>
    <t>2.2</t>
  </si>
  <si>
    <t>REATERRO MANUAL APILOADO COM SOQUETE. AF_10/2017</t>
  </si>
  <si>
    <t>2.3</t>
  </si>
  <si>
    <t>ATERRO MANUAL DE VALAS COM SOLO ARGILO-ARENOSO E COMPACTAÇÃO MECANIZADA. AF_05/2016</t>
  </si>
  <si>
    <t>FUNDAÇÃO</t>
  </si>
  <si>
    <t>3.1</t>
  </si>
  <si>
    <t>LASTRO DE CONCRETO MAGRO, APLICADO EM BLOCOS DE COROAMENTO OU SAPATAS, ESPESSURA DE 5 CM. AF_08/2017</t>
  </si>
  <si>
    <t>3.2</t>
  </si>
  <si>
    <t>FABRICAÇÃO, MONTAGEM E DESMONTAGEM DE FÔRMA PARA BLOCO DE COROAMENTO, EM MADEIRA SERRADA, E=25 MM, 2 UTILIZAÇÕES. AF_06/2017</t>
  </si>
  <si>
    <t>3.3</t>
  </si>
  <si>
    <t>ARMAÇÃO DE BLOCO, VIGA BALDRAME OU SAPATA UTILIZANDO AÇO CA-50 DE 10 MM - MONTAGEM. AF_06/2017</t>
  </si>
  <si>
    <t>KG</t>
  </si>
  <si>
    <t>3.4</t>
  </si>
  <si>
    <t>73855/1</t>
  </si>
  <si>
    <t>CHUMBADOR DE AÇO - CA25 16.0MM PARA FIXAÇÃO DE ESTRUTURA METÁLICA</t>
  </si>
  <si>
    <t>UN</t>
  </si>
  <si>
    <t>3.5</t>
  </si>
  <si>
    <t>73970/2</t>
  </si>
  <si>
    <t>ESTRUTURA METALICA EM ACO ESTRUTURAL - CHAPA 10.0 MM</t>
  </si>
  <si>
    <t>3.6</t>
  </si>
  <si>
    <t>CONCRETAGEM DE BLOCOS DE COROAMENTO E VIGAS BALDRAME, FCK 25 MPA, COM USO DE JERICA  LANÇAMENTO, ADENSAMENTO E ACABAMENTO. AF_06/2017</t>
  </si>
  <si>
    <t>ESTRUTURA</t>
  </si>
  <si>
    <t>4.1</t>
  </si>
  <si>
    <t>73970/1</t>
  </si>
  <si>
    <t>ESTRUTURA METALICA EM ACO ESTRUTURAL PERFIL I 12 X 5 1/4</t>
  </si>
  <si>
    <t>4.2</t>
  </si>
  <si>
    <t>CORTE E DOBRA DE AÇO CA-25, DIÂMETRO DE 16,0 MM. AF_12/2015</t>
  </si>
  <si>
    <t>COBERTURA</t>
  </si>
  <si>
    <t>5.1</t>
  </si>
  <si>
    <t>TELHAMENTO COM TELHA DE AÇO/ALUMÍNIO E = 0,5 MM, COM ATÉ 2 ÁGUAS, INCLUSO IÇAMENTO. AF_06/2016</t>
  </si>
  <si>
    <t>PISOS</t>
  </si>
  <si>
    <t>6.1</t>
  </si>
  <si>
    <t>ARMACAO EM TELA DE ACO SOLDADA NERVURADA Q-92, ACO CA-60, 4,2MM, MALHA 15X15CM</t>
  </si>
  <si>
    <t>6.2</t>
  </si>
  <si>
    <t>CONCRETO FCK = 25MPA, TRAÇO 1:2,1:2,5 (CIMENTO/ AREIA MÉDIA/ BRITA 1)  - PREPARO MECÂNICO COM BETONEIRA 400 L. AF_07/2016</t>
  </si>
  <si>
    <t>PINTURA</t>
  </si>
  <si>
    <t>7.1</t>
  </si>
  <si>
    <t>79500/2</t>
  </si>
  <si>
    <t>PINTURA ACRILICA EM PISO CIMENTADO, TRES DEMAOS</t>
  </si>
  <si>
    <t>INSTALAÇÕES ELÉTRICAS</t>
  </si>
  <si>
    <t>8.1</t>
  </si>
  <si>
    <t>PONTO DE ILUMINAÇÃO  INCLUINDO CAIXA ELÉTRICA, ELETRODUTO, CABO (EXCLUINDO LUMINÁRIA E LÂMPADA). AF_01/2016</t>
  </si>
  <si>
    <t>8.2</t>
  </si>
  <si>
    <t>74246/1</t>
  </si>
  <si>
    <t>REFLETOR RETANGULAR FECHADO COM LAMPADA VAPOR METALICO 400 W</t>
  </si>
  <si>
    <t>8.3</t>
  </si>
  <si>
    <t>74131/4</t>
  </si>
  <si>
    <t>QUADRO DE DISTRIBUICAO DE ENERGIA DE EMBUTIR, EM CHAPA METALICA, PARA 18 DISJUNTORES TERMOMAGNETICOS MONOPOLARES, COM BARRAMENTO TRIFASICO E NEUTRO, FORNECIMENTO E INSTALACAO</t>
  </si>
  <si>
    <t>DIVERSOS</t>
  </si>
  <si>
    <t>9.1</t>
  </si>
  <si>
    <t>EQUIPAMENTO COMPLETO P/ QUADRA DE ESPORTES</t>
  </si>
  <si>
    <t>9.2</t>
  </si>
  <si>
    <t>74244/1</t>
  </si>
  <si>
    <t>ALAMBRADO PARA QUADRA POLIESPORTIVA, ESTRUTURADO POR TUBOS DE ACO GALVANIZADO, COM COSTURA, DIN 2440, DIAMETRO 2", COM TELA DE ARAME GALVANIZADO, FIO 14 BWG E MALHA QUADRADA 5X5CM</t>
  </si>
  <si>
    <t>9.3</t>
  </si>
  <si>
    <t>PLACA DE INAUGURAÇÃO EM INOX/LETRAS BX. RELEVO-(60 X 40CM)</t>
  </si>
  <si>
    <t>LIMPEZA</t>
  </si>
  <si>
    <t>10.1</t>
  </si>
  <si>
    <t>73806/1</t>
  </si>
  <si>
    <t>LIMPEZA DE SUPERFICIES COM JATO DE AGUA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</si>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</sst>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\-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24994659260841701"/>
        <bgColor indexed="64"/>
      </patternFill>
    </fill>
  </fills>
  <borders count="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0" fontId="2" fillId="0" borderId="0" xfId="3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10" fontId="3" fillId="0" borderId="0" xfId="3" applyNumberFormat="1" applyFont="1" applyAlignment="1">
      <alignment horizontal="center"/>
    </xf>
    <xf numFmtId="43" fontId="4" fillId="0" borderId="0" xfId="1" applyFont="1" applyAlignment="1">
      <alignment horizontal="center" vertical="center" wrapText="1"/>
    </xf>
    <xf numFmtId="43" fontId="5" fillId="0" borderId="0" xfId="1" applyFont="1" applyAlignment="1">
      <alignment horizontal="center" vertical="center"/>
    </xf>
    <xf numFmtId="43" fontId="5" fillId="0" borderId="0" xfId="1" applyFont="1" applyAlignment="1">
      <alignment vertical="center"/>
    </xf>
    <xf numFmtId="44" fontId="6" fillId="0" borderId="0" xfId="2" applyFont="1" applyAlignment="1">
      <alignment vertical="center"/>
    </xf>
    <xf numFmtId="10" fontId="6" fillId="0" borderId="0" xfId="3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3" fontId="8" fillId="0" borderId="0" xfId="1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3" fontId="6" fillId="0" borderId="0" xfId="1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43" fontId="9" fillId="2" borderId="1" xfId="1" applyFont="1" applyFill="1" applyBorder="1" applyAlignment="1">
      <alignment horizontal="center" vertical="center" wrapText="1"/>
    </xf>
    <xf numFmtId="44" fontId="9" fillId="2" borderId="1" xfId="2" applyFont="1" applyFill="1" applyBorder="1" applyAlignment="1">
      <alignment horizontal="center" vertical="center" wrapText="1"/>
    </xf>
    <xf numFmtId="10" fontId="9" fillId="2" borderId="1" xfId="3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 wrapText="1"/>
    </xf>
    <xf numFmtId="164" fontId="9" fillId="2" borderId="2" xfId="1" applyNumberFormat="1" applyFont="1" applyFill="1" applyBorder="1" applyAlignment="1">
      <alignment horizontal="center" vertical="center"/>
    </xf>
    <xf numFmtId="43" fontId="9" fillId="2" borderId="2" xfId="1" applyFont="1" applyFill="1" applyBorder="1" applyAlignment="1">
      <alignment vertical="center"/>
    </xf>
    <xf numFmtId="44" fontId="9" fillId="2" borderId="2" xfId="2" applyFont="1" applyFill="1" applyBorder="1" applyAlignment="1">
      <alignment vertical="center"/>
    </xf>
    <xf numFmtId="10" fontId="9" fillId="2" borderId="2" xfId="3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3" fontId="11" fillId="0" borderId="3" xfId="1" applyFont="1" applyBorder="1" applyAlignment="1">
      <alignment vertical="center" wrapText="1"/>
    </xf>
    <xf numFmtId="164" fontId="11" fillId="0" borderId="3" xfId="1" applyNumberFormat="1" applyFont="1" applyBorder="1" applyAlignment="1">
      <alignment horizontal="center" vertical="center"/>
    </xf>
    <xf numFmtId="43" fontId="11" fillId="0" borderId="3" xfId="1" applyFont="1" applyBorder="1" applyAlignment="1">
      <alignment vertical="center"/>
    </xf>
    <xf numFmtId="44" fontId="11" fillId="0" borderId="3" xfId="2" applyFont="1" applyBorder="1" applyAlignment="1">
      <alignment vertical="center"/>
    </xf>
    <xf numFmtId="10" fontId="11" fillId="0" borderId="3" xfId="3" applyNumberFormat="1" applyFont="1" applyBorder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/Desktop/EDITAL%20E%20ANEXOS%20TP.002.2019.SEMEC.QUADRAS/QUADRA%2001%20-%20DINIZ%20COELHO/Or&#231;amento%20-%20Quadra%201%20-%20Din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"/>
      <sheetName val="MEM. CÁLCULO"/>
      <sheetName val="CPU"/>
      <sheetName val="CRONOGRAMA"/>
      <sheetName val="BDI"/>
      <sheetName val="LS-HORISTA"/>
      <sheetName val="LS-MENSALISTA"/>
    </sheetNames>
    <sheetDataSet>
      <sheetData sheetId="0"/>
      <sheetData sheetId="1">
        <row r="7">
          <cell r="A7" t="str">
            <v>ITEM</v>
          </cell>
          <cell r="B7" t="str">
            <v>DESCRIÇÃO DOS SERVIÇOS</v>
          </cell>
          <cell r="C7" t="str">
            <v>UND</v>
          </cell>
          <cell r="D7" t="str">
            <v>QUANT/ REPETIÇÕES</v>
          </cell>
          <cell r="E7" t="str">
            <v>LARGURA (m)</v>
          </cell>
          <cell r="F7" t="str">
            <v>COMPRIM. (m)</v>
          </cell>
          <cell r="G7" t="str">
            <v>ALTURA/ PROF. (m)</v>
          </cell>
          <cell r="H7" t="str">
            <v>TOTAL</v>
          </cell>
        </row>
        <row r="8">
          <cell r="A8">
            <v>1</v>
          </cell>
          <cell r="B8" t="str">
            <v>SERVIÇOS PRELIMINARES</v>
          </cell>
        </row>
        <row r="9">
          <cell r="A9" t="str">
            <v>1.1</v>
          </cell>
          <cell r="B9" t="str">
            <v xml:space="preserve">LICENÇAS E TAXAS DA OBRA </v>
          </cell>
          <cell r="C9" t="str">
            <v>CJ</v>
          </cell>
          <cell r="D9">
            <v>1</v>
          </cell>
          <cell r="H9">
            <v>1</v>
          </cell>
        </row>
        <row r="10">
          <cell r="A10" t="str">
            <v>1.2</v>
          </cell>
          <cell r="B10" t="str">
            <v>PLACA DE OBRA EM CHAPA DE AÇO GALVANIZADO</v>
          </cell>
          <cell r="C10" t="str">
            <v>M2</v>
          </cell>
          <cell r="D10">
            <v>1</v>
          </cell>
          <cell r="E10">
            <v>2</v>
          </cell>
          <cell r="F10">
            <v>3</v>
          </cell>
          <cell r="H10">
            <v>6</v>
          </cell>
        </row>
        <row r="11">
          <cell r="A11" t="str">
            <v>1.3</v>
          </cell>
          <cell r="B11" t="str">
            <v>LIMPEZA MANUAL DO TERRENO (C/ RASPAGEM SUPERFICIAL)</v>
          </cell>
          <cell r="C11" t="str">
            <v>M2</v>
          </cell>
          <cell r="D11">
            <v>1</v>
          </cell>
          <cell r="E11">
            <v>35</v>
          </cell>
          <cell r="F11">
            <v>25</v>
          </cell>
          <cell r="H11">
            <v>875</v>
          </cell>
        </row>
        <row r="12">
          <cell r="A12" t="str">
            <v>1.4</v>
          </cell>
          <cell r="B12" t="str">
            <v>LOCAÇÃO CONVENCIONAL DE OBRA, UTILIZANDO GABARITO DE TÁBUAS CORRIDAS PONTALETADAS A CADA 2,00M -  2 UTILIZAÇÕES. AF_10/2018</v>
          </cell>
          <cell r="C12" t="str">
            <v>M</v>
          </cell>
          <cell r="D12">
            <v>1</v>
          </cell>
          <cell r="E12">
            <v>35</v>
          </cell>
          <cell r="F12">
            <v>25</v>
          </cell>
          <cell r="H12">
            <v>120</v>
          </cell>
        </row>
        <row r="13">
          <cell r="A13">
            <v>2</v>
          </cell>
          <cell r="B13" t="str">
            <v>MOVIMENTO DE TERRA</v>
          </cell>
        </row>
        <row r="14">
          <cell r="A14" t="str">
            <v>2.1</v>
          </cell>
          <cell r="B14" t="str">
            <v>ESCAVAÇÃO MANUAL PARA BLOCO DE COROAMENTO OU SAPATA, COM PREVISÃO DE FÔRMA. AF_06/2017</v>
          </cell>
          <cell r="C14" t="str">
            <v>M3</v>
          </cell>
          <cell r="H14">
            <v>18.869999999999997</v>
          </cell>
        </row>
        <row r="15">
          <cell r="B15" t="str">
            <v>BLOCOS</v>
          </cell>
          <cell r="D15">
            <v>12</v>
          </cell>
          <cell r="E15">
            <v>0.9</v>
          </cell>
          <cell r="F15">
            <v>0.9</v>
          </cell>
          <cell r="G15">
            <v>1.75</v>
          </cell>
          <cell r="H15">
            <v>17.009999999999998</v>
          </cell>
        </row>
        <row r="16">
          <cell r="B16" t="str">
            <v>CINTAMENTO - C2, C3, C4, C5, C7, C8, C9, C10</v>
          </cell>
          <cell r="D16">
            <v>8</v>
          </cell>
          <cell r="E16">
            <v>0.15</v>
          </cell>
          <cell r="F16">
            <v>5.0999999999999996</v>
          </cell>
          <cell r="G16">
            <v>0.25</v>
          </cell>
          <cell r="H16">
            <v>1.5299999999999998</v>
          </cell>
        </row>
        <row r="17">
          <cell r="B17" t="str">
            <v>CINTAMENTO - C1 E C6</v>
          </cell>
          <cell r="D17">
            <v>2</v>
          </cell>
          <cell r="E17">
            <v>0.15</v>
          </cell>
          <cell r="F17">
            <v>4.4000000000000004</v>
          </cell>
          <cell r="G17">
            <v>0.25</v>
          </cell>
          <cell r="H17">
            <v>0.33</v>
          </cell>
        </row>
        <row r="18">
          <cell r="A18" t="str">
            <v>2.2</v>
          </cell>
          <cell r="B18" t="str">
            <v>REATERRO MANUAL APILOADO COM SOQUETE. AF_10/2017</v>
          </cell>
          <cell r="C18" t="str">
            <v>M3</v>
          </cell>
          <cell r="H18">
            <v>2.4300000000000002</v>
          </cell>
        </row>
        <row r="19">
          <cell r="B19" t="str">
            <v>BLOCOS</v>
          </cell>
          <cell r="D19">
            <v>12</v>
          </cell>
          <cell r="E19">
            <v>0.9</v>
          </cell>
          <cell r="F19">
            <v>0.9</v>
          </cell>
          <cell r="G19">
            <v>0.25</v>
          </cell>
          <cell r="H19">
            <v>2.4300000000000002</v>
          </cell>
        </row>
        <row r="20">
          <cell r="A20" t="str">
            <v>2.3</v>
          </cell>
          <cell r="B20" t="str">
            <v>ATERRO MANUAL DE VALAS COM SOLO ARGILO-ARENOSO E COMPACTAÇÃO MECANIZADA. AF_05/2016</v>
          </cell>
          <cell r="C20" t="str">
            <v>M3</v>
          </cell>
          <cell r="H20">
            <v>127.74599999999998</v>
          </cell>
        </row>
        <row r="21">
          <cell r="B21" t="str">
            <v>PISO DA QUADRA</v>
          </cell>
          <cell r="D21">
            <v>1</v>
          </cell>
          <cell r="E21">
            <v>30.2</v>
          </cell>
          <cell r="F21">
            <v>21.15</v>
          </cell>
          <cell r="G21">
            <v>0.2</v>
          </cell>
          <cell r="H21">
            <v>127.74599999999998</v>
          </cell>
        </row>
        <row r="22">
          <cell r="A22">
            <v>3</v>
          </cell>
          <cell r="B22" t="str">
            <v>FUNDAÇÃO</v>
          </cell>
        </row>
        <row r="23">
          <cell r="A23" t="str">
            <v>3.1</v>
          </cell>
          <cell r="B23" t="str">
            <v>LASTRO DE CONCRETO MAGRO, APLICADO EM BLOCOS DE COROAMENTO OU SAPATAS, ESPESSURA DE 5 CM. AF_08/2017</v>
          </cell>
          <cell r="C23" t="str">
            <v>M2</v>
          </cell>
          <cell r="H23">
            <v>17.16</v>
          </cell>
        </row>
        <row r="24">
          <cell r="B24" t="str">
            <v>BLOCOS</v>
          </cell>
          <cell r="D24">
            <v>12</v>
          </cell>
          <cell r="E24">
            <v>0.9</v>
          </cell>
          <cell r="F24">
            <v>0.9</v>
          </cell>
          <cell r="H24">
            <v>9.7200000000000006</v>
          </cell>
        </row>
        <row r="25">
          <cell r="B25" t="str">
            <v>CINTAMENTO - C2, C3, C4, C5, C7, C8, C9, C10</v>
          </cell>
          <cell r="D25">
            <v>8</v>
          </cell>
          <cell r="E25">
            <v>0.15</v>
          </cell>
          <cell r="F25">
            <v>5.0999999999999996</v>
          </cell>
          <cell r="H25">
            <v>6.1199999999999992</v>
          </cell>
        </row>
        <row r="26">
          <cell r="B26" t="str">
            <v>CINTAMENTO - C1 E C6</v>
          </cell>
          <cell r="D26">
            <v>2</v>
          </cell>
          <cell r="E26">
            <v>0.15</v>
          </cell>
          <cell r="F26">
            <v>4.4000000000000004</v>
          </cell>
          <cell r="H26">
            <v>1.32</v>
          </cell>
        </row>
        <row r="27">
          <cell r="A27" t="str">
            <v>3.2</v>
          </cell>
          <cell r="B27" t="str">
            <v>FABRICAÇÃO, MONTAGEM E DESMONTAGEM DE FÔRMA PARA BLOCO DE COROAMENTO, EM MADEIRA SERRADA, E=25 MM, 2 UTILIZAÇÕES. AF_06/2017</v>
          </cell>
          <cell r="C27" t="str">
            <v>M2</v>
          </cell>
          <cell r="H27">
            <v>109.44000000000001</v>
          </cell>
        </row>
        <row r="28">
          <cell r="B28" t="str">
            <v>BLOCOS</v>
          </cell>
          <cell r="D28">
            <v>12</v>
          </cell>
          <cell r="E28">
            <v>0.9</v>
          </cell>
          <cell r="F28">
            <v>0.9</v>
          </cell>
          <cell r="G28">
            <v>1.5</v>
          </cell>
          <cell r="H28">
            <v>64.800000000000011</v>
          </cell>
        </row>
        <row r="29">
          <cell r="B29" t="str">
            <v>CINTAMENTO - C2, C3, C4, C5, C7, C8, C9, C10</v>
          </cell>
          <cell r="D29">
            <v>8</v>
          </cell>
          <cell r="E29">
            <v>0.15</v>
          </cell>
          <cell r="F29">
            <v>5.0999999999999996</v>
          </cell>
          <cell r="G29">
            <v>0.45</v>
          </cell>
          <cell r="H29">
            <v>36.72</v>
          </cell>
        </row>
        <row r="30">
          <cell r="B30" t="str">
            <v>CINTAMENTO - C1 E C6</v>
          </cell>
          <cell r="D30">
            <v>2</v>
          </cell>
          <cell r="E30">
            <v>0.15</v>
          </cell>
          <cell r="F30">
            <v>4.4000000000000004</v>
          </cell>
          <cell r="G30">
            <v>0.45</v>
          </cell>
          <cell r="H30">
            <v>7.9200000000000008</v>
          </cell>
        </row>
        <row r="31">
          <cell r="A31" t="str">
            <v>3.3</v>
          </cell>
          <cell r="B31" t="str">
            <v>ARMAÇÃO DE BLOCO, VIGA BALDRAME OU SAPATA UTILIZANDO AÇO CA-50 DE 10 MM - MONTAGEM. AF_06/2017</v>
          </cell>
          <cell r="C31" t="str">
            <v>KG</v>
          </cell>
          <cell r="H31">
            <v>859.4</v>
          </cell>
        </row>
        <row r="32">
          <cell r="B32" t="str">
            <v>BLOCOS E VIGAS - VIDE PROJETO FUNDAÇÃO - PRANCHA 1/4</v>
          </cell>
          <cell r="D32">
            <v>859.4</v>
          </cell>
          <cell r="H32">
            <v>859.4</v>
          </cell>
        </row>
        <row r="33">
          <cell r="A33" t="str">
            <v>3.4</v>
          </cell>
          <cell r="B33" t="str">
            <v>CHUMBADOR DE AÇO - CA25 16.0MM PARA FIXAÇÃO DE ESTRUTURA METÁLICA</v>
          </cell>
          <cell r="C33" t="str">
            <v>UN</v>
          </cell>
          <cell r="H33">
            <v>120</v>
          </cell>
        </row>
        <row r="34">
          <cell r="B34" t="str">
            <v>BLOCOS E VIGAS - VIDE PROJETO FUNDAÇÃO - PRANCHA 1/4 - 12 UNIDADES POR BLOCO</v>
          </cell>
          <cell r="D34">
            <v>10</v>
          </cell>
          <cell r="E34">
            <v>12</v>
          </cell>
          <cell r="H34">
            <v>120</v>
          </cell>
        </row>
        <row r="35">
          <cell r="A35" t="str">
            <v>3.5</v>
          </cell>
          <cell r="B35" t="str">
            <v>ESTRUTURA METALICA EM ACO ESTRUTURAL - CHAPA 10.0 MM</v>
          </cell>
          <cell r="C35" t="str">
            <v>KG</v>
          </cell>
          <cell r="H35">
            <v>223.44</v>
          </cell>
        </row>
        <row r="36">
          <cell r="B36" t="str">
            <v xml:space="preserve">BLOCOS E VIGAS - VIDE PROJETO FUNDAÇÃO - PRANCHA 1/4 </v>
          </cell>
          <cell r="D36">
            <v>223.44</v>
          </cell>
          <cell r="H36">
            <v>223.44</v>
          </cell>
        </row>
        <row r="37">
          <cell r="A37" t="str">
            <v>3.6</v>
          </cell>
          <cell r="B37" t="str">
            <v>CONCRETAGEM DE BLOCOS DE COROAMENTO E VIGAS BALDRAME, FCK 25 MPA, COM USO DE JERICA  LANÇAMENTO, ADENSAMENTO E ACABAMENTO. AF_06/2017</v>
          </cell>
          <cell r="C37" t="str">
            <v>M3</v>
          </cell>
          <cell r="H37">
            <v>17.928000000000004</v>
          </cell>
        </row>
        <row r="38">
          <cell r="B38" t="str">
            <v>BLOCOS</v>
          </cell>
          <cell r="D38">
            <v>12</v>
          </cell>
          <cell r="E38">
            <v>0.9</v>
          </cell>
          <cell r="F38">
            <v>0.9</v>
          </cell>
          <cell r="G38">
            <v>1.5</v>
          </cell>
          <cell r="H38">
            <v>14.580000000000002</v>
          </cell>
        </row>
        <row r="39">
          <cell r="B39" t="str">
            <v>CINTAMENTO - C2, C3, C4, C5, C7, C8, C9, C10</v>
          </cell>
          <cell r="D39">
            <v>8</v>
          </cell>
          <cell r="E39">
            <v>0.15</v>
          </cell>
          <cell r="F39">
            <v>5.0999999999999996</v>
          </cell>
          <cell r="G39">
            <v>0.45</v>
          </cell>
          <cell r="H39">
            <v>2.7539999999999996</v>
          </cell>
        </row>
        <row r="40">
          <cell r="B40" t="str">
            <v>CINTAMENTO - C1 E C6</v>
          </cell>
          <cell r="D40">
            <v>2</v>
          </cell>
          <cell r="E40">
            <v>0.15</v>
          </cell>
          <cell r="F40">
            <v>4.4000000000000004</v>
          </cell>
          <cell r="G40">
            <v>0.45</v>
          </cell>
          <cell r="H40">
            <v>0.59400000000000008</v>
          </cell>
        </row>
        <row r="41">
          <cell r="A41">
            <v>4</v>
          </cell>
          <cell r="B41" t="str">
            <v>ESTRUTURA</v>
          </cell>
          <cell r="C41">
            <v>0</v>
          </cell>
        </row>
        <row r="42">
          <cell r="A42" t="str">
            <v>4.1</v>
          </cell>
          <cell r="B42" t="str">
            <v>ESTRUTURA METALICA EM ACO ESTRUTURAL PERFIL I 12 X 5 1/4</v>
          </cell>
          <cell r="C42" t="str">
            <v>KG</v>
          </cell>
          <cell r="H42">
            <v>6704.7599999999993</v>
          </cell>
        </row>
        <row r="43">
          <cell r="B43" t="str">
            <v>PERFIS METÁLICOS - VIDE PROJ. ESTRUTUR. - PRANCHAS 2/4, 3/4, 4/4</v>
          </cell>
          <cell r="D43">
            <v>6704.7599999999993</v>
          </cell>
          <cell r="H43">
            <v>6704.7599999999993</v>
          </cell>
        </row>
        <row r="44">
          <cell r="A44" t="str">
            <v>4.2</v>
          </cell>
          <cell r="B44" t="str">
            <v>CORTE E DOBRA DE AÇO CA-25, DIÂMETRO DE 16,0 MM. AF_12/2015</v>
          </cell>
          <cell r="C44" t="str">
            <v>KG</v>
          </cell>
          <cell r="H44">
            <v>793.15000000000009</v>
          </cell>
        </row>
        <row r="45">
          <cell r="B45" t="str">
            <v>BARRAS - VIDE PROJ. ESTRUTUR. - PRANCHAS 2/4, 3/4, 4/4</v>
          </cell>
          <cell r="D45">
            <v>793.15000000000009</v>
          </cell>
          <cell r="H45">
            <v>793.15000000000009</v>
          </cell>
        </row>
        <row r="46">
          <cell r="A46">
            <v>5</v>
          </cell>
          <cell r="B46" t="str">
            <v>COBERTURA</v>
          </cell>
          <cell r="C46">
            <v>0</v>
          </cell>
        </row>
        <row r="47">
          <cell r="A47" t="str">
            <v>5.1</v>
          </cell>
          <cell r="B47" t="str">
            <v>TELHAMENTO COM TELHA DE AÇO/ALUMÍNIO E = 0,5 MM, COM ATÉ 2 ÁGUAS, INCLUSO IÇAMENTO. AF_06/2016</v>
          </cell>
          <cell r="C47" t="str">
            <v>M2</v>
          </cell>
          <cell r="H47">
            <v>776.88</v>
          </cell>
        </row>
        <row r="48">
          <cell r="B48" t="str">
            <v>TELHAS METÁLICAS - VIDE PROJ. ESTRUTUR. - PRANCHA 4/4</v>
          </cell>
          <cell r="D48">
            <v>1</v>
          </cell>
          <cell r="E48">
            <v>33.200000000000003</v>
          </cell>
          <cell r="F48">
            <v>23.4</v>
          </cell>
          <cell r="H48">
            <v>776.88</v>
          </cell>
        </row>
        <row r="49">
          <cell r="A49">
            <v>6</v>
          </cell>
          <cell r="B49" t="str">
            <v>PISOS</v>
          </cell>
          <cell r="C49">
            <v>0</v>
          </cell>
        </row>
        <row r="50">
          <cell r="A50" t="str">
            <v>6.1</v>
          </cell>
          <cell r="B50" t="str">
            <v>ARMACAO EM TELA DE ACO SOLDADA NERVURADA Q-92, ACO CA-60, 4,2MM, MALHA 15X15CM</v>
          </cell>
          <cell r="C50" t="str">
            <v>M2</v>
          </cell>
          <cell r="H50">
            <v>638.7299999999999</v>
          </cell>
        </row>
        <row r="51">
          <cell r="B51" t="str">
            <v>PISO DA QUADRA</v>
          </cell>
          <cell r="D51">
            <v>1</v>
          </cell>
          <cell r="E51">
            <v>30.2</v>
          </cell>
          <cell r="F51">
            <v>21.15</v>
          </cell>
          <cell r="H51">
            <v>638.7299999999999</v>
          </cell>
        </row>
        <row r="52">
          <cell r="A52" t="str">
            <v>6.2</v>
          </cell>
          <cell r="B52" t="str">
            <v>CONCRETO FCK = 25MPA, TRAÇO 1:2,1:2,5 (CIMENTO/ AREIA MÉDIA/ BRITA 1)  - PREPARO MECÂNICO COM BETONEIRA 400 L. AF_07/2016</v>
          </cell>
          <cell r="C52" t="str">
            <v>M3</v>
          </cell>
          <cell r="H52">
            <v>63.87299999999999</v>
          </cell>
        </row>
        <row r="53">
          <cell r="B53" t="str">
            <v>PISO DA QUADRA</v>
          </cell>
          <cell r="D53">
            <v>1</v>
          </cell>
          <cell r="E53">
            <v>30.2</v>
          </cell>
          <cell r="F53">
            <v>21.15</v>
          </cell>
          <cell r="G53">
            <v>0.1</v>
          </cell>
          <cell r="H53">
            <v>63.87299999999999</v>
          </cell>
        </row>
        <row r="54">
          <cell r="A54">
            <v>7</v>
          </cell>
          <cell r="B54" t="str">
            <v>PINTURA</v>
          </cell>
          <cell r="C54">
            <v>0</v>
          </cell>
        </row>
        <row r="55">
          <cell r="A55" t="str">
            <v>7.1</v>
          </cell>
          <cell r="B55" t="str">
            <v>PINTURA ACRILICA EM PISO CIMENTADO, TRES DEMAOS</v>
          </cell>
          <cell r="C55" t="str">
            <v>M2</v>
          </cell>
          <cell r="H55">
            <v>638.7299999999999</v>
          </cell>
        </row>
        <row r="56">
          <cell r="B56" t="str">
            <v>PISO DA QUADRA</v>
          </cell>
          <cell r="D56">
            <v>1</v>
          </cell>
          <cell r="E56">
            <v>30.2</v>
          </cell>
          <cell r="F56">
            <v>21.15</v>
          </cell>
          <cell r="H56">
            <v>638.7299999999999</v>
          </cell>
        </row>
        <row r="57">
          <cell r="A57">
            <v>8</v>
          </cell>
          <cell r="B57" t="str">
            <v>INSTALAÇÕES ELÉTRICAS</v>
          </cell>
          <cell r="C57">
            <v>0</v>
          </cell>
        </row>
        <row r="58">
          <cell r="A58" t="str">
            <v>8.1</v>
          </cell>
          <cell r="B58" t="str">
            <v>PONTO DE ILUMINAÇÃO  INCLUINDO CAIXA ELÉTRICA, ELETRODUTO, CABO (EXCLUINDO LUMINÁRIA E LÂMPADA). AF_01/2016</v>
          </cell>
          <cell r="C58" t="str">
            <v>UN</v>
          </cell>
          <cell r="D58">
            <v>8</v>
          </cell>
          <cell r="H58">
            <v>8</v>
          </cell>
        </row>
        <row r="59">
          <cell r="A59" t="str">
            <v>8.2</v>
          </cell>
          <cell r="B59" t="str">
            <v>REFLETOR RETANGULAR FECHADO COM LAMPADA VAPOR METALICO 400 W</v>
          </cell>
          <cell r="C59" t="str">
            <v>UN</v>
          </cell>
          <cell r="D59">
            <v>8</v>
          </cell>
          <cell r="H59">
            <v>8</v>
          </cell>
        </row>
        <row r="60">
          <cell r="A60" t="str">
            <v>8.3</v>
          </cell>
          <cell r="B60" t="str">
            <v>QUADRO DE DISTRIBUICAO DE ENERGIA DE EMBUTIR, EM CHAPA METALICA, PARA 18 DISJUNTORES TERMOMAGNETICOS MONOPOLARES, COM BARRAMENTO TRIFASICO E NEUTRO, FORNECIMENTO E INSTALACAO</v>
          </cell>
          <cell r="C60" t="str">
            <v>UN</v>
          </cell>
          <cell r="D60">
            <v>1</v>
          </cell>
          <cell r="H60">
            <v>1</v>
          </cell>
        </row>
        <row r="61">
          <cell r="A61">
            <v>9</v>
          </cell>
          <cell r="B61" t="str">
            <v>DIVERSOS</v>
          </cell>
          <cell r="C61">
            <v>0</v>
          </cell>
        </row>
        <row r="62">
          <cell r="A62" t="str">
            <v>9.1</v>
          </cell>
          <cell r="B62" t="str">
            <v>EQUIPAMENTO COMPLETO P/ QUADRA DE ESPORTES</v>
          </cell>
          <cell r="C62" t="str">
            <v>CJ</v>
          </cell>
          <cell r="D62">
            <v>1</v>
          </cell>
          <cell r="H62">
            <v>1</v>
          </cell>
        </row>
        <row r="63">
          <cell r="A63" t="str">
            <v>9.3</v>
          </cell>
          <cell r="B63" t="str">
            <v>PLACA DE INAUGURAÇÃO EM INOX/LETRAS BX. RELEVO-(60 X 40CM)</v>
          </cell>
          <cell r="C63" t="str">
            <v>UN</v>
          </cell>
          <cell r="D63">
            <v>1</v>
          </cell>
          <cell r="H63">
            <v>1</v>
          </cell>
        </row>
        <row r="64">
          <cell r="A64">
            <v>10</v>
          </cell>
          <cell r="B64" t="str">
            <v>LIMPEZA</v>
          </cell>
          <cell r="C64">
            <v>0</v>
          </cell>
        </row>
        <row r="65">
          <cell r="A65" t="str">
            <v>10.1</v>
          </cell>
          <cell r="B65" t="str">
            <v>LIMPEZA DE SUPERFICIES COM JATO DE AGUA</v>
          </cell>
          <cell r="C65" t="str">
            <v>M2</v>
          </cell>
          <cell r="H65">
            <v>638.7299999999999</v>
          </cell>
        </row>
        <row r="66">
          <cell r="B66" t="str">
            <v>PISO DA QUADRA</v>
          </cell>
          <cell r="D66">
            <v>1</v>
          </cell>
          <cell r="E66">
            <v>30.2</v>
          </cell>
          <cell r="F66">
            <v>21.15</v>
          </cell>
          <cell r="H66">
            <v>638.7299999999999</v>
          </cell>
        </row>
      </sheetData>
      <sheetData sheetId="2">
        <row r="7">
          <cell r="B7" t="str">
            <v>ITEM</v>
          </cell>
          <cell r="E7" t="str">
            <v>SERVIÇOS</v>
          </cell>
          <cell r="F7" t="str">
            <v>UNID</v>
          </cell>
          <cell r="G7" t="str">
            <v>QUANT</v>
          </cell>
          <cell r="H7" t="str">
            <v>P.UNIT</v>
          </cell>
          <cell r="I7" t="str">
            <v>TOTAL</v>
          </cell>
        </row>
        <row r="8">
          <cell r="B8">
            <v>1</v>
          </cell>
          <cell r="E8" t="str">
            <v>SERVIÇOS PRELIMINARES</v>
          </cell>
          <cell r="F8" t="str">
            <v/>
          </cell>
        </row>
        <row r="9">
          <cell r="B9" t="str">
            <v>1.1</v>
          </cell>
          <cell r="C9" t="str">
            <v>TIPO</v>
          </cell>
          <cell r="D9" t="str">
            <v>CÓDIGO</v>
          </cell>
          <cell r="E9" t="str">
            <v xml:space="preserve">LICENÇAS E TAXAS DA OBRA </v>
          </cell>
          <cell r="F9" t="str">
            <v>CJ</v>
          </cell>
          <cell r="I9">
            <v>6831.1401342538866</v>
          </cell>
        </row>
        <row r="10">
          <cell r="C10" t="str">
            <v>INSUMO</v>
          </cell>
          <cell r="D10" t="str">
            <v>D00343</v>
          </cell>
          <cell r="E10" t="str">
            <v>Taxa de Incêndio</v>
          </cell>
          <cell r="F10" t="str">
            <v>UND.</v>
          </cell>
          <cell r="G10">
            <v>1</v>
          </cell>
          <cell r="H10">
            <v>990.4</v>
          </cell>
          <cell r="I10">
            <v>990.4</v>
          </cell>
        </row>
        <row r="11">
          <cell r="C11" t="str">
            <v>INSUMO</v>
          </cell>
          <cell r="D11" t="str">
            <v>D00322</v>
          </cell>
          <cell r="E11" t="str">
            <v>Taxa do CREA (II)</v>
          </cell>
          <cell r="F11" t="str">
            <v>UND.</v>
          </cell>
          <cell r="G11">
            <v>1</v>
          </cell>
          <cell r="H11">
            <v>869.04</v>
          </cell>
          <cell r="I11">
            <v>869.04</v>
          </cell>
        </row>
        <row r="12">
          <cell r="C12" t="str">
            <v>INSUMO</v>
          </cell>
          <cell r="D12" t="str">
            <v>D00321</v>
          </cell>
          <cell r="E12" t="str">
            <v>Ligação provisória - luz</v>
          </cell>
          <cell r="F12" t="str">
            <v>UND.</v>
          </cell>
          <cell r="G12">
            <v>1</v>
          </cell>
          <cell r="H12">
            <v>180</v>
          </cell>
          <cell r="I12">
            <v>180</v>
          </cell>
        </row>
        <row r="13">
          <cell r="C13" t="str">
            <v>INSUMO</v>
          </cell>
          <cell r="D13" t="str">
            <v>D00387</v>
          </cell>
          <cell r="E13" t="str">
            <v>Ligação provisória - agua/esgoto</v>
          </cell>
          <cell r="F13" t="str">
            <v>UND.</v>
          </cell>
          <cell r="G13">
            <v>1</v>
          </cell>
          <cell r="H13">
            <v>380</v>
          </cell>
          <cell r="I13">
            <v>380</v>
          </cell>
        </row>
        <row r="14">
          <cell r="C14" t="str">
            <v>INSUMO</v>
          </cell>
          <cell r="D14" t="str">
            <v>D00389</v>
          </cell>
          <cell r="E14" t="str">
            <v>Taxa da PMB (II)</v>
          </cell>
          <cell r="F14" t="str">
            <v>UND.</v>
          </cell>
          <cell r="G14">
            <v>1</v>
          </cell>
          <cell r="H14">
            <v>2987.33</v>
          </cell>
          <cell r="I14">
            <v>2987.33</v>
          </cell>
        </row>
        <row r="15">
          <cell r="E15" t="str">
            <v>BDI</v>
          </cell>
        </row>
        <row r="16">
          <cell r="E16" t="str">
            <v>Taxa utilizada</v>
          </cell>
          <cell r="F16" t="str">
            <v>%</v>
          </cell>
          <cell r="G16">
            <v>0.26344196891191718</v>
          </cell>
          <cell r="H16">
            <v>5406.77</v>
          </cell>
          <cell r="I16">
            <v>1424.3701342538866</v>
          </cell>
        </row>
        <row r="17">
          <cell r="B17" t="str">
            <v>1.2</v>
          </cell>
          <cell r="E17" t="str">
            <v>PLACA DE OBRA EM CHAPA DE AÇO GALVANIZADO</v>
          </cell>
          <cell r="F17" t="str">
            <v>M2</v>
          </cell>
          <cell r="I17">
            <v>603.22152396321258</v>
          </cell>
        </row>
        <row r="18">
          <cell r="C18" t="str">
            <v>INSUMO</v>
          </cell>
          <cell r="D18">
            <v>4417</v>
          </cell>
          <cell r="E18" t="str">
            <v>SARRAFO DE MADEIRA NAO APARELHADA *2,5 X 7* CM, MACARANDUBA, ANGELIM OU EQUIVALENTE DA REGIAO</v>
          </cell>
          <cell r="F18" t="str">
            <v>M</v>
          </cell>
          <cell r="G18">
            <v>1</v>
          </cell>
          <cell r="H18">
            <v>4.34</v>
          </cell>
          <cell r="I18">
            <v>4.34</v>
          </cell>
        </row>
        <row r="19">
          <cell r="C19" t="str">
            <v>INSUMO</v>
          </cell>
          <cell r="D19">
            <v>4491</v>
          </cell>
          <cell r="E19" t="str">
            <v>PONTALETE DE MADEIRA NAO APARELHADA *7,5 X 7,5* CM (3 X 3 ") PINUS, MISTA OU EQUIVALENTE DA REGIAO</v>
          </cell>
          <cell r="F19" t="str">
            <v>M</v>
          </cell>
          <cell r="G19">
            <v>4</v>
          </cell>
          <cell r="H19">
            <v>4.84</v>
          </cell>
          <cell r="I19">
            <v>19.36</v>
          </cell>
        </row>
        <row r="20">
          <cell r="C20" t="str">
            <v>INSUMO</v>
          </cell>
          <cell r="D20">
            <v>4813</v>
          </cell>
          <cell r="E20" t="str">
            <v>PLACA DE OBRA (PARA CONSTRUCAO CIVIL) EM CHAPA GALVANIZADA *N. 22*, DE *2,0 X 1,125* M</v>
          </cell>
          <cell r="F20" t="str">
            <v>M2</v>
          </cell>
          <cell r="G20">
            <v>1</v>
          </cell>
          <cell r="H20">
            <v>400</v>
          </cell>
          <cell r="I20">
            <v>400</v>
          </cell>
        </row>
        <row r="21">
          <cell r="C21" t="str">
            <v>INSUMO</v>
          </cell>
          <cell r="D21">
            <v>5075</v>
          </cell>
          <cell r="E21" t="str">
            <v>PREGO DE ACO POLIDO COM CABECA 18 X 30 (2 3/4 X 10)</v>
          </cell>
          <cell r="F21" t="str">
            <v>KG</v>
          </cell>
          <cell r="G21">
            <v>0.11</v>
          </cell>
          <cell r="H21">
            <v>10.32</v>
          </cell>
          <cell r="I21">
            <v>1.1352</v>
          </cell>
        </row>
        <row r="22">
          <cell r="C22" t="str">
            <v>COMPOSICAO</v>
          </cell>
          <cell r="D22">
            <v>88262</v>
          </cell>
          <cell r="E22" t="str">
            <v>CARPINTEIRO DE FORMAS COM ENCARGOS COMPLEMENTARES</v>
          </cell>
          <cell r="F22" t="str">
            <v>H</v>
          </cell>
          <cell r="G22">
            <v>1</v>
          </cell>
          <cell r="H22">
            <v>19.239999999999998</v>
          </cell>
          <cell r="I22">
            <v>19.239999999999998</v>
          </cell>
        </row>
        <row r="23">
          <cell r="C23" t="str">
            <v>COMPOSICAO</v>
          </cell>
          <cell r="D23">
            <v>88316</v>
          </cell>
          <cell r="E23" t="str">
            <v>SERVENTE COM ENCARGOS COMPLEMENTARES</v>
          </cell>
          <cell r="F23" t="str">
            <v>H</v>
          </cell>
          <cell r="G23">
            <v>2</v>
          </cell>
          <cell r="H23">
            <v>15.24</v>
          </cell>
          <cell r="I23">
            <v>30.48</v>
          </cell>
        </row>
        <row r="24">
          <cell r="C24" t="str">
            <v>COMPOSICAO</v>
          </cell>
          <cell r="D24">
            <v>94962</v>
          </cell>
          <cell r="E24" t="str">
            <v>CONCRETO MAGRO PARA LASTRO, TRAÇO 1:4,5:4,5 (CIMENTO/ AREIA MÉDIA/ BRITA 1)  - PREPARO MECÂNICO COM BETONEIRA 400 L. AF_07/2016</v>
          </cell>
          <cell r="F24" t="str">
            <v>M3</v>
          </cell>
          <cell r="G24">
            <v>0.01</v>
          </cell>
          <cell r="H24">
            <v>288.77999999999997</v>
          </cell>
          <cell r="I24">
            <v>2.8877999999999999</v>
          </cell>
        </row>
        <row r="25">
          <cell r="E25" t="str">
            <v>BDI</v>
          </cell>
        </row>
        <row r="26">
          <cell r="E26" t="str">
            <v>Taxa utilizada</v>
          </cell>
          <cell r="F26" t="str">
            <v>%</v>
          </cell>
          <cell r="G26">
            <v>0.26344196891191718</v>
          </cell>
          <cell r="H26">
            <v>477.44300000000004</v>
          </cell>
          <cell r="I26">
            <v>125.77852396321248</v>
          </cell>
        </row>
        <row r="27">
          <cell r="B27" t="str">
            <v>1.3</v>
          </cell>
          <cell r="E27" t="str">
            <v>LIMPEZA MANUAL DO TERRENO (C/ RASPAGEM SUPERFICIAL)</v>
          </cell>
          <cell r="F27" t="str">
            <v>M2</v>
          </cell>
          <cell r="I27">
            <v>4.8137139015544044</v>
          </cell>
        </row>
        <row r="28">
          <cell r="C28" t="str">
            <v>COMPOSICAO</v>
          </cell>
          <cell r="D28">
            <v>88316</v>
          </cell>
          <cell r="E28" t="str">
            <v>SERVENTE COM ENCARGOS COMPLEMENTARES</v>
          </cell>
          <cell r="F28" t="str">
            <v>H</v>
          </cell>
          <cell r="G28">
            <v>0.25</v>
          </cell>
          <cell r="H28">
            <v>15.24</v>
          </cell>
          <cell r="I28">
            <v>3.81</v>
          </cell>
        </row>
        <row r="29">
          <cell r="E29" t="str">
            <v>BDI</v>
          </cell>
        </row>
        <row r="30">
          <cell r="E30" t="str">
            <v>Taxa utilizada</v>
          </cell>
          <cell r="F30" t="str">
            <v>%</v>
          </cell>
          <cell r="G30">
            <v>0.26344196891191718</v>
          </cell>
          <cell r="H30">
            <v>3.81</v>
          </cell>
          <cell r="I30">
            <v>1.0037139015544045</v>
          </cell>
        </row>
        <row r="31">
          <cell r="B31" t="str">
            <v>1.4</v>
          </cell>
          <cell r="E31" t="str">
            <v>LOCAÇÃO CONVENCIONAL DE OBRA, UTILIZANDO GABARITO DE TÁBUAS CORRIDAS PONTALETADAS A CADA 2,00M -  2 UTILIZAÇÕES. AF_10/2018</v>
          </cell>
          <cell r="F31" t="str">
            <v>M</v>
          </cell>
          <cell r="I31">
            <v>46.186749750273059</v>
          </cell>
        </row>
        <row r="32">
          <cell r="C32" t="str">
            <v>INSUMO</v>
          </cell>
          <cell r="D32">
            <v>4417</v>
          </cell>
          <cell r="E32" t="str">
            <v>SARRAFO DE MADEIRA NAO APARELHADA *2,5 X 7* CM, MACARANDUBA, ANGELIM OU EQUIVALENTE DA REGIAO</v>
          </cell>
          <cell r="F32" t="str">
            <v>M</v>
          </cell>
          <cell r="G32">
            <v>0.74450000000000005</v>
          </cell>
          <cell r="H32">
            <v>4.34</v>
          </cell>
          <cell r="I32">
            <v>3.2311300000000003</v>
          </cell>
        </row>
        <row r="33">
          <cell r="C33" t="str">
            <v>INSUMO</v>
          </cell>
          <cell r="D33">
            <v>4433</v>
          </cell>
          <cell r="E33" t="str">
            <v>PECA DE MADEIRA NAO APARELHADA *7,5 X 7,5* CM (3 X 3 ") MACARANDUBA, ANGELIM OU EQUIVALENTE DA REGIAO</v>
          </cell>
          <cell r="F33" t="str">
            <v>M</v>
          </cell>
          <cell r="G33">
            <v>0.41249999999999998</v>
          </cell>
          <cell r="H33">
            <v>9.99</v>
          </cell>
          <cell r="I33">
            <v>4.1208749999999998</v>
          </cell>
        </row>
        <row r="34">
          <cell r="C34" t="str">
            <v>INSUMO</v>
          </cell>
          <cell r="D34">
            <v>5068</v>
          </cell>
          <cell r="E34" t="str">
            <v>PREGO DE ACO POLIDO COM CABECA 17 X 21 (2 X 11)</v>
          </cell>
          <cell r="F34" t="str">
            <v>KG</v>
          </cell>
          <cell r="G34">
            <v>0.111</v>
          </cell>
          <cell r="H34">
            <v>10.32</v>
          </cell>
          <cell r="I34">
            <v>1.1455200000000001</v>
          </cell>
        </row>
        <row r="35">
          <cell r="C35" t="str">
            <v>INSUMO</v>
          </cell>
          <cell r="D35">
            <v>7356</v>
          </cell>
          <cell r="E35" t="str">
            <v>TINTA ACRILICA PREMIUM, COR BRANCO FOSCO</v>
          </cell>
          <cell r="F35" t="str">
            <v>L</v>
          </cell>
          <cell r="G35">
            <v>2.5600000000000001E-2</v>
          </cell>
          <cell r="H35">
            <v>17.14</v>
          </cell>
          <cell r="I35">
            <v>0.43878400000000006</v>
          </cell>
        </row>
        <row r="36">
          <cell r="C36" t="str">
            <v>INSUMO</v>
          </cell>
          <cell r="D36">
            <v>10567</v>
          </cell>
          <cell r="E36" t="str">
            <v>TABUA DE MADEIRA NAO APARELHADA *2,5 X 23* CM (1 x 9 ") PINUS, MISTA OU EQUIVALENTE DA REGIAO</v>
          </cell>
          <cell r="F36" t="str">
            <v>M</v>
          </cell>
          <cell r="G36">
            <v>0.55000000000000004</v>
          </cell>
          <cell r="H36">
            <v>5.97</v>
          </cell>
          <cell r="I36">
            <v>3.2835000000000001</v>
          </cell>
        </row>
        <row r="37">
          <cell r="C37" t="str">
            <v>COMPOSICAO</v>
          </cell>
          <cell r="D37">
            <v>88239</v>
          </cell>
          <cell r="E37" t="str">
            <v>AJUDANTE DE CARPINTEIRO COM ENCARGOS COMPLEMENTARES</v>
          </cell>
          <cell r="F37" t="str">
            <v>H</v>
          </cell>
          <cell r="G37">
            <v>0.35630000000000001</v>
          </cell>
          <cell r="H37">
            <v>16.11</v>
          </cell>
          <cell r="I37">
            <v>5.7399930000000001</v>
          </cell>
        </row>
        <row r="38">
          <cell r="C38" t="str">
            <v>COMPOSICAO</v>
          </cell>
          <cell r="D38">
            <v>88262</v>
          </cell>
          <cell r="E38" t="str">
            <v>CARPINTEIRO DE FORMAS COM ENCARGOS COMPLEMENTARES</v>
          </cell>
          <cell r="F38" t="str">
            <v>H</v>
          </cell>
          <cell r="G38">
            <v>0.71250000000000002</v>
          </cell>
          <cell r="H38">
            <v>19.239999999999998</v>
          </cell>
          <cell r="I38">
            <v>13.708499999999999</v>
          </cell>
        </row>
        <row r="39">
          <cell r="C39" t="str">
            <v>COMPOSICAO</v>
          </cell>
          <cell r="D39">
            <v>91692</v>
          </cell>
          <cell r="E39" t="str">
            <v>SERRA CIRCULAR DE BANCADA COM MOTOR ELÉTRICO POTÊNCIA DE 5HP, COM COIFA PARA DISCO 10" - CHP DIURNO. AF_08/2015</v>
          </cell>
          <cell r="F39" t="str">
            <v>CHP</v>
          </cell>
          <cell r="G39">
            <v>3.8999999999999998E-3</v>
          </cell>
          <cell r="H39">
            <v>22.79</v>
          </cell>
          <cell r="I39">
            <v>8.8880999999999988E-2</v>
          </cell>
        </row>
        <row r="40">
          <cell r="C40" t="str">
            <v>COMPOSICAO</v>
          </cell>
          <cell r="D40">
            <v>91693</v>
          </cell>
          <cell r="E40" t="str">
            <v>SERRA CIRCULAR DE BANCADA COM MOTOR ELÉTRICO POTÊNCIA DE 5HP, COM COIFA PARA DISCO 10" - CHI DIURNO. AF_08/2015</v>
          </cell>
          <cell r="F40" t="str">
            <v>CHI</v>
          </cell>
          <cell r="G40">
            <v>1.6799999999999999E-2</v>
          </cell>
          <cell r="H40">
            <v>19.670000000000002</v>
          </cell>
          <cell r="I40">
            <v>0.33045600000000003</v>
          </cell>
        </row>
        <row r="41">
          <cell r="C41" t="str">
            <v>COMPOSICAO</v>
          </cell>
          <cell r="D41">
            <v>94974</v>
          </cell>
          <cell r="E41" t="str">
            <v>CONCRETO MAGRO PARA LASTRO, TRAÇO 1:4,5:4,5 (CIMENTO/ AREIA MÉDIA/ BRITA 1)  - PREPARO MANUAL. AF_07/2016</v>
          </cell>
          <cell r="F41" t="str">
            <v>M3</v>
          </cell>
          <cell r="G41">
            <v>4.5999999999999999E-3</v>
          </cell>
          <cell r="H41">
            <v>387.75</v>
          </cell>
          <cell r="I41">
            <v>1.78365</v>
          </cell>
        </row>
        <row r="42">
          <cell r="C42" t="str">
            <v>COMPOSICAO</v>
          </cell>
          <cell r="D42">
            <v>99062</v>
          </cell>
          <cell r="E42" t="str">
            <v>MARCAÇÃO DE PONTOS EM GABARITO OU CAVALETE. AF_10/2018</v>
          </cell>
          <cell r="F42" t="str">
            <v>UN</v>
          </cell>
          <cell r="G42">
            <v>1.5</v>
          </cell>
          <cell r="H42">
            <v>1.79</v>
          </cell>
          <cell r="I42">
            <v>2.6850000000000001</v>
          </cell>
        </row>
        <row r="43">
          <cell r="E43" t="str">
            <v>BDI</v>
          </cell>
        </row>
        <row r="44">
          <cell r="E44" t="str">
            <v>Taxa utilizada</v>
          </cell>
          <cell r="F44" t="str">
            <v>%</v>
          </cell>
          <cell r="G44">
            <v>0.26344196891191718</v>
          </cell>
          <cell r="H44">
            <v>36.556289</v>
          </cell>
          <cell r="I44">
            <v>9.630460750273059</v>
          </cell>
        </row>
        <row r="45">
          <cell r="B45">
            <v>2</v>
          </cell>
          <cell r="E45" t="str">
            <v>MOVIMENTO DE TERRA</v>
          </cell>
          <cell r="F45" t="str">
            <v/>
          </cell>
        </row>
        <row r="46">
          <cell r="B46" t="str">
            <v>2.1</v>
          </cell>
          <cell r="E46" t="str">
            <v>ESCAVAÇÃO MANUAL PARA BLOCO DE COROAMENTO OU SAPATA, COM PREVISÃO DE FÔRMA. AF_06/2017</v>
          </cell>
          <cell r="F46" t="str">
            <v>M3</v>
          </cell>
          <cell r="I46">
            <v>87.868295385844576</v>
          </cell>
        </row>
        <row r="47">
          <cell r="C47" t="str">
            <v>COMPOSICAO</v>
          </cell>
          <cell r="D47">
            <v>88309</v>
          </cell>
          <cell r="E47" t="str">
            <v>PEDREIRO COM ENCARGOS COMPLEMENTARES</v>
          </cell>
          <cell r="F47" t="str">
            <v>H</v>
          </cell>
          <cell r="G47">
            <v>1.1890000000000001</v>
          </cell>
          <cell r="H47">
            <v>19.36</v>
          </cell>
          <cell r="I47">
            <v>23.01904</v>
          </cell>
        </row>
        <row r="48">
          <cell r="C48" t="str">
            <v>COMPOSICAO</v>
          </cell>
          <cell r="D48">
            <v>88316</v>
          </cell>
          <cell r="E48" t="str">
            <v>SERVENTE COM ENCARGOS COMPLEMENTARES</v>
          </cell>
          <cell r="F48" t="str">
            <v>H</v>
          </cell>
          <cell r="G48">
            <v>3.0529999999999999</v>
          </cell>
          <cell r="H48">
            <v>15.24</v>
          </cell>
          <cell r="I48">
            <v>46.527720000000002</v>
          </cell>
        </row>
        <row r="49">
          <cell r="E49" t="str">
            <v>BDI</v>
          </cell>
        </row>
        <row r="50">
          <cell r="E50" t="str">
            <v>Taxa utilizada</v>
          </cell>
          <cell r="F50" t="str">
            <v>%</v>
          </cell>
          <cell r="G50">
            <v>0.26344196891191718</v>
          </cell>
          <cell r="H50">
            <v>69.546760000000006</v>
          </cell>
          <cell r="I50">
            <v>18.321535385844566</v>
          </cell>
        </row>
        <row r="51">
          <cell r="B51" t="str">
            <v>2.2</v>
          </cell>
          <cell r="E51" t="str">
            <v>REATERRO MANUAL APILOADO COM SOQUETE. AF_10/2017</v>
          </cell>
          <cell r="F51" t="str">
            <v>M3</v>
          </cell>
          <cell r="I51">
            <v>46.18469665707358</v>
          </cell>
        </row>
        <row r="52">
          <cell r="C52" t="str">
            <v>COMPOSICAO</v>
          </cell>
          <cell r="D52">
            <v>88316</v>
          </cell>
          <cell r="E52" t="str">
            <v>SERVENTE COM ENCARGOS COMPLEMENTARES</v>
          </cell>
          <cell r="F52" t="str">
            <v>H</v>
          </cell>
          <cell r="G52">
            <v>2.3986000000000001</v>
          </cell>
          <cell r="H52">
            <v>15.24</v>
          </cell>
          <cell r="I52">
            <v>36.554664000000002</v>
          </cell>
        </row>
        <row r="53">
          <cell r="E53" t="str">
            <v>BDI</v>
          </cell>
        </row>
        <row r="54">
          <cell r="E54" t="str">
            <v>Taxa utilizada</v>
          </cell>
          <cell r="F54" t="str">
            <v>%</v>
          </cell>
          <cell r="G54">
            <v>0.26344196891191718</v>
          </cell>
          <cell r="H54">
            <v>36.554664000000002</v>
          </cell>
          <cell r="I54">
            <v>9.6300326570735795</v>
          </cell>
        </row>
        <row r="55">
          <cell r="B55" t="str">
            <v>2.3</v>
          </cell>
          <cell r="E55" t="str">
            <v>ATERRO MANUAL DE VALAS COM SOLO ARGILO-ARENOSO E COMPACTAÇÃO MECANIZADA. AF_05/2016</v>
          </cell>
          <cell r="F55" t="str">
            <v>M3</v>
          </cell>
          <cell r="I55">
            <v>42.592688182430052</v>
          </cell>
        </row>
        <row r="56">
          <cell r="C56" t="str">
            <v>COMPOSICAO</v>
          </cell>
          <cell r="D56">
            <v>5901</v>
          </cell>
          <cell r="E56" t="str">
            <v>CAMINHÃO PIPA 10.000 L TRUCADO, PESO BRUTO TOTAL 23.000 KG, CARGA ÚTIL MÁXIMA 15.935 KG, DISTÂNCIA ENTRE EIXOS 4,8 M, POTÊNCIA 230 CV, INCLUSIVE TANQUE DE AÇO PARA TRANSPORTE DE ÁGUA - CHP DIURNO. AF_06/2014</v>
          </cell>
          <cell r="F56" t="str">
            <v>CHP</v>
          </cell>
          <cell r="G56">
            <v>6.0000000000000001E-3</v>
          </cell>
          <cell r="H56">
            <v>170.71</v>
          </cell>
          <cell r="I56">
            <v>1.0242600000000002</v>
          </cell>
        </row>
        <row r="57">
          <cell r="C57" t="str">
            <v>COMPOSICAO</v>
          </cell>
          <cell r="D57">
            <v>5903</v>
          </cell>
          <cell r="E57" t="str">
            <v>CAMINHÃO PIPA 10.000 L TRUCADO, PESO BRUTO TOTAL 23.000 KG, CARGA ÚTIL MÁXIMA 15.935 KG, DISTÂNCIA ENTRE EIXOS 4,8 M, POTÊNCIA 230 CV, INCLUSIVE TANQUE DE AÇO PARA TRANSPORTE DE ÁGUA - CHI DIURNO. AF_06/2014</v>
          </cell>
          <cell r="F57" t="str">
            <v>CHI</v>
          </cell>
          <cell r="G57">
            <v>3.0000000000000001E-3</v>
          </cell>
          <cell r="H57">
            <v>32.409999999999997</v>
          </cell>
          <cell r="I57">
            <v>9.7229999999999997E-2</v>
          </cell>
        </row>
        <row r="58">
          <cell r="C58" t="str">
            <v>INSUMO</v>
          </cell>
          <cell r="D58">
            <v>6079</v>
          </cell>
          <cell r="E58" t="str">
            <v>ARGILA, ARGILA VERMELHA OU ARGILA ARENOSA (RETIRADA NA JAZIDA, SEM TRANSPORTE)</v>
          </cell>
          <cell r="F58" t="str">
            <v>M3</v>
          </cell>
          <cell r="G58">
            <v>1.25</v>
          </cell>
          <cell r="H58">
            <v>8.66</v>
          </cell>
          <cell r="I58">
            <v>10.824999999999999</v>
          </cell>
        </row>
        <row r="59">
          <cell r="C59" t="str">
            <v>COMPOSICAO</v>
          </cell>
          <cell r="D59">
            <v>88316</v>
          </cell>
          <cell r="E59" t="str">
            <v>SERVENTE COM ENCARGOS COMPLEMENTARES</v>
          </cell>
          <cell r="F59" t="str">
            <v>H</v>
          </cell>
          <cell r="G59">
            <v>0.65900000000000003</v>
          </cell>
          <cell r="H59">
            <v>15.24</v>
          </cell>
          <cell r="I59">
            <v>10.04316</v>
          </cell>
        </row>
        <row r="60">
          <cell r="C60" t="str">
            <v>COMPOSICAO</v>
          </cell>
          <cell r="D60">
            <v>91533</v>
          </cell>
          <cell r="E60" t="str">
            <v>COMPACTADOR DE SOLOS DE PERCUSSÃO (SOQUETE) COM MOTOR A GASOLINA 4 TEMPOS, POTÊNCIA 4 CV - CHP DIURNO. AF_08/2015</v>
          </cell>
          <cell r="F60" t="str">
            <v>CHP</v>
          </cell>
          <cell r="G60">
            <v>0.27400000000000002</v>
          </cell>
          <cell r="H60">
            <v>23.87</v>
          </cell>
          <cell r="I60">
            <v>6.5403800000000007</v>
          </cell>
        </row>
        <row r="61">
          <cell r="C61" t="str">
            <v>COMPOSICAO</v>
          </cell>
          <cell r="D61">
            <v>91534</v>
          </cell>
          <cell r="E61" t="str">
            <v>COMPACTADOR DE SOLOS DE PERCUSSÃO (SOQUETE) COM MOTOR A GASOLINA 4 TEMPOS, POTÊNCIA 4 CV - CHI DIURNO. AF_08/2015</v>
          </cell>
          <cell r="F61" t="str">
            <v>CHI</v>
          </cell>
          <cell r="G61">
            <v>0.254</v>
          </cell>
          <cell r="H61">
            <v>20.399999999999999</v>
          </cell>
          <cell r="I61">
            <v>5.1815999999999995</v>
          </cell>
        </row>
        <row r="62">
          <cell r="E62" t="str">
            <v>BDI</v>
          </cell>
        </row>
        <row r="63">
          <cell r="E63" t="str">
            <v>Taxa utilizada</v>
          </cell>
          <cell r="F63" t="str">
            <v>%</v>
          </cell>
          <cell r="G63">
            <v>0.26344196891191718</v>
          </cell>
          <cell r="H63">
            <v>33.71163</v>
          </cell>
          <cell r="I63">
            <v>8.8810581824300545</v>
          </cell>
        </row>
        <row r="64">
          <cell r="B64">
            <v>3</v>
          </cell>
          <cell r="E64" t="str">
            <v>FUNDAÇÃO</v>
          </cell>
          <cell r="F64" t="str">
            <v/>
          </cell>
        </row>
        <row r="65">
          <cell r="B65" t="str">
            <v>3.1</v>
          </cell>
          <cell r="E65" t="str">
            <v>LASTRO DE CONCRETO MAGRO, APLICADO EM BLOCOS DE COROAMENTO OU SAPATAS, ESPESSURA DE 5 CM. AF_08/2017</v>
          </cell>
          <cell r="F65" t="str">
            <v>M2</v>
          </cell>
          <cell r="I65">
            <v>29.474299466467365</v>
          </cell>
        </row>
        <row r="66">
          <cell r="C66" t="str">
            <v>COMPOSICAO</v>
          </cell>
          <cell r="D66">
            <v>88309</v>
          </cell>
          <cell r="E66" t="str">
            <v>PEDREIRO COM ENCARGOS COMPLEMENTARES</v>
          </cell>
          <cell r="F66" t="str">
            <v>H</v>
          </cell>
          <cell r="G66">
            <v>0.31059999999999999</v>
          </cell>
          <cell r="H66">
            <v>19.36</v>
          </cell>
          <cell r="I66">
            <v>6.0132159999999999</v>
          </cell>
        </row>
        <row r="67">
          <cell r="C67" t="str">
            <v>COMPOSICAO</v>
          </cell>
          <cell r="D67">
            <v>88316</v>
          </cell>
          <cell r="E67" t="str">
            <v>SERVENTE COM ENCARGOS COMPLEMENTARES</v>
          </cell>
          <cell r="F67" t="str">
            <v>H</v>
          </cell>
          <cell r="G67">
            <v>8.4699999999999998E-2</v>
          </cell>
          <cell r="H67">
            <v>15.24</v>
          </cell>
          <cell r="I67">
            <v>1.2908280000000001</v>
          </cell>
        </row>
        <row r="68">
          <cell r="C68" t="str">
            <v>COMPOSICAO</v>
          </cell>
          <cell r="D68">
            <v>94968</v>
          </cell>
          <cell r="E68" t="str">
            <v>CONCRETO MAGRO PARA LASTRO, TRAÇO 1:4,5:4,5 (CIMENTO/ AREIA MÉDIA/ BRITA 1)  - PREPARO MECÂNICO COM BETONEIRA 600 L. AF_07/2016</v>
          </cell>
          <cell r="F68" t="str">
            <v>M3</v>
          </cell>
          <cell r="G68">
            <v>5.6500000000000002E-2</v>
          </cell>
          <cell r="H68">
            <v>283.62</v>
          </cell>
          <cell r="I68">
            <v>16.024530000000002</v>
          </cell>
        </row>
        <row r="69">
          <cell r="E69" t="str">
            <v>BDI</v>
          </cell>
        </row>
        <row r="70">
          <cell r="E70" t="str">
            <v>Taxa utilizada</v>
          </cell>
          <cell r="F70" t="str">
            <v>%</v>
          </cell>
          <cell r="G70">
            <v>0.26344196891191718</v>
          </cell>
          <cell r="H70">
            <v>23.328574000000003</v>
          </cell>
          <cell r="I70">
            <v>6.1457254664673604</v>
          </cell>
        </row>
        <row r="71">
          <cell r="B71" t="str">
            <v>3.2</v>
          </cell>
          <cell r="E71" t="str">
            <v>FABRICAÇÃO, MONTAGEM E DESMONTAGEM DE FÔRMA PARA BLOCO DE COROAMENTO, EM MADEIRA SERRADA, E=25 MM, 2 UTILIZAÇÕES. AF_06/2017</v>
          </cell>
          <cell r="F71" t="str">
            <v>M2</v>
          </cell>
          <cell r="I71">
            <v>37.002424943523323</v>
          </cell>
        </row>
        <row r="72">
          <cell r="C72" t="str">
            <v>INSUMO</v>
          </cell>
          <cell r="D72" t="str">
            <v>1358</v>
          </cell>
          <cell r="E72" t="str">
            <v>CHAPA DE MADEIRA COMPENSADA RESINADA PARA FORMA DE CONCRETO, DE *2,2 X 1,1* M, E = 17 MM</v>
          </cell>
          <cell r="F72" t="str">
            <v>M2</v>
          </cell>
          <cell r="G72">
            <v>1.05</v>
          </cell>
          <cell r="H72">
            <v>27.16</v>
          </cell>
          <cell r="I72">
            <v>28.518000000000001</v>
          </cell>
        </row>
        <row r="73">
          <cell r="C73" t="str">
            <v>COMPOSICAO</v>
          </cell>
          <cell r="D73" t="str">
            <v>88239</v>
          </cell>
          <cell r="E73" t="str">
            <v>AJUDANTE DE CARPINTEIRO COM ENCARGOS COMPLEMENTARES</v>
          </cell>
          <cell r="F73" t="str">
            <v>H</v>
          </cell>
          <cell r="G73">
            <v>6.0000000000000001E-3</v>
          </cell>
          <cell r="H73">
            <v>16.11</v>
          </cell>
          <cell r="I73">
            <v>9.6659999999999996E-2</v>
          </cell>
        </row>
        <row r="74">
          <cell r="C74" t="str">
            <v>COMPOSICAO</v>
          </cell>
          <cell r="D74" t="str">
            <v>88262</v>
          </cell>
          <cell r="E74" t="str">
            <v>CARPINTEIRO DE FORMAS COM ENCARGOS COMPLEMENTARES</v>
          </cell>
          <cell r="F74" t="str">
            <v>H</v>
          </cell>
          <cell r="G74">
            <v>2.8000000000000001E-2</v>
          </cell>
          <cell r="H74">
            <v>19.239999999999998</v>
          </cell>
          <cell r="I74">
            <v>0.53871999999999998</v>
          </cell>
        </row>
        <row r="75">
          <cell r="C75" t="str">
            <v>COMPOSICAO</v>
          </cell>
          <cell r="D75" t="str">
            <v>91692</v>
          </cell>
          <cell r="E75" t="str">
            <v>SERRA CIRCULAR DE BANCADA COM MOTOR ELÉTRICO POTÊNCIA DE 5HP, COM COIFA PARA DISCO 10" - CHP DIURNO. AF_08/2015</v>
          </cell>
          <cell r="F75" t="str">
            <v>CHP</v>
          </cell>
          <cell r="G75">
            <v>5.0000000000000001E-3</v>
          </cell>
          <cell r="H75">
            <v>22.79</v>
          </cell>
          <cell r="I75">
            <v>0.11395</v>
          </cell>
        </row>
        <row r="76">
          <cell r="C76" t="str">
            <v>COMPOSICAO</v>
          </cell>
          <cell r="D76" t="str">
            <v>91693</v>
          </cell>
          <cell r="E76" t="str">
            <v>SERRA CIRCULAR DE BANCADA COM MOTOR ELÉTRICO POTÊNCIA DE 5HP, COM COIFA PARA DISCO 10" - CHI DIURNO. AF_08/2015</v>
          </cell>
          <cell r="F76" t="str">
            <v>CHI</v>
          </cell>
          <cell r="G76">
            <v>1E-3</v>
          </cell>
          <cell r="H76">
            <v>19.670000000000002</v>
          </cell>
          <cell r="I76">
            <v>1.9670000000000003E-2</v>
          </cell>
        </row>
        <row r="77">
          <cell r="E77" t="str">
            <v>BDI</v>
          </cell>
        </row>
        <row r="78">
          <cell r="E78" t="str">
            <v>Taxa utilizada</v>
          </cell>
          <cell r="F78" t="str">
            <v>%</v>
          </cell>
          <cell r="G78">
            <v>0.26344196891191718</v>
          </cell>
          <cell r="H78">
            <v>29.287000000000003</v>
          </cell>
          <cell r="I78">
            <v>7.7154249435233195</v>
          </cell>
        </row>
        <row r="79">
          <cell r="B79" t="str">
            <v>3.3</v>
          </cell>
          <cell r="E79" t="str">
            <v>ARMAÇÃO DE BLOCO, VIGA BALDRAME OU SAPATA UTILIZANDO AÇO CA-50 DE 10 MM - MONTAGEM. AF_06/2017</v>
          </cell>
          <cell r="F79" t="str">
            <v>KG</v>
          </cell>
          <cell r="I79">
            <v>10.023794817595855</v>
          </cell>
        </row>
        <row r="80">
          <cell r="C80" t="str">
            <v>INSUMO</v>
          </cell>
          <cell r="D80">
            <v>337</v>
          </cell>
          <cell r="E80" t="str">
            <v>ARAME RECOZIDO 18 BWG, 1,25 MM (0,01 KG/M)</v>
          </cell>
          <cell r="F80" t="str">
            <v>KG</v>
          </cell>
          <cell r="G80">
            <v>2.5000000000000001E-2</v>
          </cell>
          <cell r="H80">
            <v>8.7100000000000009</v>
          </cell>
          <cell r="I80">
            <v>0.21775000000000003</v>
          </cell>
        </row>
        <row r="81">
          <cell r="C81" t="str">
            <v>INSUMO</v>
          </cell>
          <cell r="D81">
            <v>39017</v>
          </cell>
          <cell r="E81" t="str">
            <v>ESPACADOR / DISTANCIADOR CIRCULAR COM ENTRADA LATERAL, EM PLASTICO, PARA VERGALHAO *4,2 A 12,5* MM, COBRIMENTO 20 MM</v>
          </cell>
          <cell r="F81" t="str">
            <v>UN</v>
          </cell>
          <cell r="G81">
            <v>0.46550000000000002</v>
          </cell>
          <cell r="H81">
            <v>0.12</v>
          </cell>
          <cell r="I81">
            <v>5.586E-2</v>
          </cell>
        </row>
        <row r="82">
          <cell r="C82" t="str">
            <v>COMPOSICAO</v>
          </cell>
          <cell r="D82">
            <v>88238</v>
          </cell>
          <cell r="E82" t="str">
            <v>AJUDANTE DE ARMADOR COM ENCARGOS COMPLEMENTARES</v>
          </cell>
          <cell r="F82" t="str">
            <v>H</v>
          </cell>
          <cell r="G82">
            <v>2.9000000000000001E-2</v>
          </cell>
          <cell r="H82">
            <v>14.75</v>
          </cell>
          <cell r="I82">
            <v>0.42775000000000002</v>
          </cell>
        </row>
        <row r="83">
          <cell r="C83" t="str">
            <v>COMPOSICAO</v>
          </cell>
          <cell r="D83">
            <v>88245</v>
          </cell>
          <cell r="E83" t="str">
            <v>ARMADOR COM ENCARGOS COMPLEMENTARES</v>
          </cell>
          <cell r="F83" t="str">
            <v>H</v>
          </cell>
          <cell r="G83">
            <v>8.8999999999999996E-2</v>
          </cell>
          <cell r="H83">
            <v>19.239999999999998</v>
          </cell>
          <cell r="I83">
            <v>1.7123599999999999</v>
          </cell>
        </row>
        <row r="84">
          <cell r="C84" t="str">
            <v>COMPOSICAO</v>
          </cell>
          <cell r="D84">
            <v>92794</v>
          </cell>
          <cell r="E84" t="str">
            <v>CORTE E DOBRA DE AÇO CA-50, DIÂMETRO DE 10,0 MM, UTILIZADO EM ESTRUTURAS DIVERSAS, EXCETO LAJES. AF_12/2015</v>
          </cell>
          <cell r="F84" t="str">
            <v>KG</v>
          </cell>
          <cell r="G84">
            <v>1</v>
          </cell>
          <cell r="H84">
            <v>5.52</v>
          </cell>
          <cell r="I84">
            <v>5.52</v>
          </cell>
        </row>
        <row r="85">
          <cell r="E85" t="str">
            <v>BDI</v>
          </cell>
        </row>
        <row r="86">
          <cell r="E86" t="str">
            <v>Taxa utilizada</v>
          </cell>
          <cell r="F86" t="str">
            <v>%</v>
          </cell>
          <cell r="G86">
            <v>0.26344196891191718</v>
          </cell>
          <cell r="H86">
            <v>7.9337199999999992</v>
          </cell>
          <cell r="I86">
            <v>2.0900748175958554</v>
          </cell>
        </row>
        <row r="87">
          <cell r="B87" t="str">
            <v>3.4</v>
          </cell>
          <cell r="E87" t="str">
            <v>CHUMBADOR DE AÇO - CA25 16.0MM PARA FIXAÇÃO DE ESTRUTURA METÁLICA</v>
          </cell>
          <cell r="F87" t="str">
            <v>UN</v>
          </cell>
          <cell r="I87">
            <v>64.147475645595861</v>
          </cell>
        </row>
        <row r="88">
          <cell r="C88" t="str">
            <v>INSUMO</v>
          </cell>
          <cell r="D88">
            <v>39746</v>
          </cell>
          <cell r="E88" t="str">
            <v>CHUMBADOR DE ACO, 16.0 MM EM AÇO CA-25, INCLUSO PORCA E ARRUELA</v>
          </cell>
          <cell r="F88" t="str">
            <v>UN</v>
          </cell>
          <cell r="G88">
            <v>1</v>
          </cell>
          <cell r="H88">
            <v>45</v>
          </cell>
          <cell r="I88">
            <v>45</v>
          </cell>
        </row>
        <row r="89">
          <cell r="C89" t="str">
            <v>COMPOSICAO</v>
          </cell>
          <cell r="D89">
            <v>88264</v>
          </cell>
          <cell r="E89" t="str">
            <v>CARPINTEIRO COM ENCARGOS COMPLEMENTARES</v>
          </cell>
          <cell r="F89" t="str">
            <v>H</v>
          </cell>
          <cell r="G89">
            <v>0.3</v>
          </cell>
          <cell r="H89">
            <v>19.239999999999998</v>
          </cell>
          <cell r="I89">
            <v>5.7719999999999994</v>
          </cell>
        </row>
        <row r="90">
          <cell r="E90" t="str">
            <v>BDI</v>
          </cell>
        </row>
        <row r="91">
          <cell r="E91" t="str">
            <v>Taxa utilizada</v>
          </cell>
          <cell r="F91" t="str">
            <v>%</v>
          </cell>
          <cell r="G91">
            <v>0.26344196891191718</v>
          </cell>
          <cell r="H91">
            <v>50.771999999999998</v>
          </cell>
          <cell r="I91">
            <v>13.375475645595859</v>
          </cell>
        </row>
        <row r="92">
          <cell r="B92" t="str">
            <v>3.5</v>
          </cell>
          <cell r="E92" t="str">
            <v>ESTRUTURA METALICA EM ACO ESTRUTURAL - CHAPA 10.0 MM</v>
          </cell>
          <cell r="F92" t="str">
            <v>KG</v>
          </cell>
          <cell r="I92">
            <v>9.6750848341761664</v>
          </cell>
        </row>
        <row r="93">
          <cell r="C93" t="str">
            <v>INSUMO</v>
          </cell>
          <cell r="D93">
            <v>4766</v>
          </cell>
          <cell r="E93" t="str">
            <v>PERFIL "I" DE ACO LAMINADO, "I" 152 X 22</v>
          </cell>
          <cell r="F93" t="str">
            <v>KG</v>
          </cell>
          <cell r="G93">
            <v>1.05</v>
          </cell>
          <cell r="H93">
            <v>5.72</v>
          </cell>
          <cell r="I93">
            <v>6.0060000000000002</v>
          </cell>
        </row>
        <row r="94">
          <cell r="C94" t="str">
            <v>COMPOSICAO</v>
          </cell>
          <cell r="D94">
            <v>88315</v>
          </cell>
          <cell r="E94" t="str">
            <v>SERRALHEIRO COM ENCARGOS COMPLEMENTARES</v>
          </cell>
          <cell r="F94" t="str">
            <v>H</v>
          </cell>
          <cell r="G94">
            <v>0.04</v>
          </cell>
          <cell r="H94">
            <v>19.239999999999998</v>
          </cell>
          <cell r="I94">
            <v>0.76959999999999995</v>
          </cell>
        </row>
        <row r="95">
          <cell r="C95" t="str">
            <v>COMPOSICAO</v>
          </cell>
          <cell r="D95">
            <v>88316</v>
          </cell>
          <cell r="E95" t="str">
            <v>SERVENTE COM ENCARGOS COMPLEMENTARES</v>
          </cell>
          <cell r="F95" t="str">
            <v>H</v>
          </cell>
          <cell r="G95">
            <v>0.04</v>
          </cell>
          <cell r="H95">
            <v>15.24</v>
          </cell>
          <cell r="I95">
            <v>0.60960000000000003</v>
          </cell>
        </row>
        <row r="96">
          <cell r="C96" t="str">
            <v>COMPOSICAO</v>
          </cell>
          <cell r="D96">
            <v>98746</v>
          </cell>
          <cell r="E96" t="str">
            <v>SOLDA DE TOPO EM CHAPA/PERFIL/TUBO DE AÇO CHANFRADO, ESPESSURA=1/4''. AF_06/2018</v>
          </cell>
          <cell r="F96" t="str">
            <v>M</v>
          </cell>
          <cell r="G96">
            <v>6.0000000000000001E-3</v>
          </cell>
          <cell r="H96">
            <v>45.42</v>
          </cell>
          <cell r="I96">
            <v>0.27252000000000004</v>
          </cell>
        </row>
        <row r="97">
          <cell r="E97" t="str">
            <v>BDI</v>
          </cell>
        </row>
        <row r="98">
          <cell r="E98" t="str">
            <v>Taxa utilizada</v>
          </cell>
          <cell r="F98" t="str">
            <v>%</v>
          </cell>
          <cell r="G98">
            <v>0.26344196891191718</v>
          </cell>
          <cell r="H98">
            <v>7.6577200000000003</v>
          </cell>
          <cell r="I98">
            <v>2.0173648341761665</v>
          </cell>
        </row>
        <row r="99">
          <cell r="B99" t="str">
            <v>3.6</v>
          </cell>
          <cell r="E99" t="str">
            <v>CONCRETAGEM DE BLOCOS DE COROAMENTO E VIGAS BALDRAME, FCK 25 MPA, COM USO DE JERICA  LANÇAMENTO, ADENSAMENTO E ACABAMENTO. AF_06/2017</v>
          </cell>
          <cell r="F99" t="str">
            <v>M3</v>
          </cell>
          <cell r="I99">
            <v>648.79932121675131</v>
          </cell>
        </row>
        <row r="100">
          <cell r="C100" t="str">
            <v>COMPOSICAO</v>
          </cell>
          <cell r="D100">
            <v>88309</v>
          </cell>
          <cell r="E100" t="str">
            <v>PEDREIRO COM ENCARGOS COMPLEMENTARES</v>
          </cell>
          <cell r="F100" t="str">
            <v>H</v>
          </cell>
          <cell r="G100">
            <v>2.3860000000000001</v>
          </cell>
          <cell r="H100">
            <v>19.36</v>
          </cell>
          <cell r="I100">
            <v>46.192959999999999</v>
          </cell>
        </row>
        <row r="101">
          <cell r="C101" t="str">
            <v>COMPOSICAO</v>
          </cell>
          <cell r="D101">
            <v>88316</v>
          </cell>
          <cell r="E101" t="str">
            <v>SERVENTE COM ENCARGOS COMPLEMENTARES</v>
          </cell>
          <cell r="F101" t="str">
            <v>H</v>
          </cell>
          <cell r="G101">
            <v>2.4500000000000002</v>
          </cell>
          <cell r="H101">
            <v>15.24</v>
          </cell>
          <cell r="I101">
            <v>37.338000000000001</v>
          </cell>
        </row>
        <row r="102">
          <cell r="C102" t="str">
            <v>COMPOSICAO</v>
          </cell>
          <cell r="D102">
            <v>90586</v>
          </cell>
          <cell r="E102" t="str">
            <v>VIBRADOR DE IMERSÃO, DIÂMETRO DE PONTEIRA 45MM, MOTOR ELÉTRICO TRIFÁSICO POTÊNCIA DE 2 CV - CHP DIURNO. AF_06/2015</v>
          </cell>
          <cell r="F102" t="str">
            <v>CHP</v>
          </cell>
          <cell r="G102">
            <v>0.314</v>
          </cell>
          <cell r="H102">
            <v>1.69</v>
          </cell>
          <cell r="I102">
            <v>0.53066000000000002</v>
          </cell>
        </row>
        <row r="103">
          <cell r="C103" t="str">
            <v>COMPOSICAO</v>
          </cell>
          <cell r="D103">
            <v>90587</v>
          </cell>
          <cell r="E103" t="str">
            <v>VIBRADOR DE IMERSÃO, DIÂMETRO DE PONTEIRA 45MM, MOTOR ELÉTRICO TRIFÁSICO POTÊNCIA DE 2 CV - CHI DIURNO. AF_06/2015</v>
          </cell>
          <cell r="F103" t="str">
            <v>CHI</v>
          </cell>
          <cell r="G103">
            <v>0.91100000000000003</v>
          </cell>
          <cell r="H103">
            <v>0.28999999999999998</v>
          </cell>
          <cell r="I103">
            <v>0.26418999999999998</v>
          </cell>
        </row>
        <row r="104">
          <cell r="C104" t="str">
            <v>COMPOSICAO</v>
          </cell>
          <cell r="D104">
            <v>94972</v>
          </cell>
          <cell r="E104" t="str">
            <v>CONCRETO FCK = 25MPA, TRAÇO 1:2,1:2,5 (CIMENTO/ AREIA MÉDIA/ BRITA 1)  - PREPARO MECÂNICO COM BETONEIRA 600 L. AF_07/2016</v>
          </cell>
          <cell r="F104" t="str">
            <v>M3</v>
          </cell>
          <cell r="G104">
            <v>1.1499999999999999</v>
          </cell>
          <cell r="H104">
            <v>373.21</v>
          </cell>
          <cell r="I104">
            <v>429.19149999999996</v>
          </cell>
        </row>
        <row r="105">
          <cell r="E105" t="str">
            <v>BDI</v>
          </cell>
        </row>
        <row r="106">
          <cell r="E106" t="str">
            <v>Taxa utilizada</v>
          </cell>
          <cell r="F106" t="str">
            <v>%</v>
          </cell>
          <cell r="G106">
            <v>0.26344196891191718</v>
          </cell>
          <cell r="H106">
            <v>513.51730999999995</v>
          </cell>
          <cell r="I106">
            <v>135.28201121675133</v>
          </cell>
        </row>
        <row r="107">
          <cell r="B107">
            <v>4</v>
          </cell>
          <cell r="E107" t="str">
            <v>ESTRUTURA</v>
          </cell>
          <cell r="F107">
            <v>0</v>
          </cell>
        </row>
        <row r="108">
          <cell r="B108" t="str">
            <v>4.1</v>
          </cell>
          <cell r="E108" t="str">
            <v>ESTRUTURA METALICA EM ACO ESTRUTURAL PERFIL I 12 X 5 1/4</v>
          </cell>
          <cell r="F108" t="str">
            <v>KG</v>
          </cell>
          <cell r="I108">
            <v>13.160163161222798</v>
          </cell>
        </row>
        <row r="109">
          <cell r="C109" t="str">
            <v>INSUMO</v>
          </cell>
          <cell r="D109">
            <v>4774</v>
          </cell>
          <cell r="E109" t="str">
            <v>PERFIL "I" DE ACO LAMINADO, "W" 410 X 67</v>
          </cell>
          <cell r="F109" t="str">
            <v>KG</v>
          </cell>
          <cell r="G109">
            <v>1.05</v>
          </cell>
          <cell r="H109">
            <v>5.72</v>
          </cell>
          <cell r="I109">
            <v>6.0060000000000002</v>
          </cell>
        </row>
        <row r="110">
          <cell r="C110" t="str">
            <v>COMPOSICAO</v>
          </cell>
          <cell r="D110">
            <v>88315</v>
          </cell>
          <cell r="E110" t="str">
            <v>SERRALHEIRO COM ENCARGOS COMPLEMENTARES</v>
          </cell>
          <cell r="F110" t="str">
            <v>H</v>
          </cell>
          <cell r="G110">
            <v>0.12</v>
          </cell>
          <cell r="H110">
            <v>19.239999999999998</v>
          </cell>
          <cell r="I110">
            <v>2.3087999999999997</v>
          </cell>
        </row>
        <row r="111">
          <cell r="C111" t="str">
            <v>COMPOSICAO</v>
          </cell>
          <cell r="D111">
            <v>88316</v>
          </cell>
          <cell r="E111" t="str">
            <v>SERVENTE COM ENCARGOS COMPLEMENTARES</v>
          </cell>
          <cell r="F111" t="str">
            <v>H</v>
          </cell>
          <cell r="G111">
            <v>0.12</v>
          </cell>
          <cell r="H111">
            <v>15.24</v>
          </cell>
          <cell r="I111">
            <v>1.8288</v>
          </cell>
        </row>
        <row r="112">
          <cell r="C112" t="str">
            <v>COMPOSICAO</v>
          </cell>
          <cell r="D112">
            <v>98746</v>
          </cell>
          <cell r="E112" t="str">
            <v>SOLDA DE TOPO EM CHAPA/PERFIL/TUBO DE AÇO CHANFRADO, ESPESSURA=1/4''. AF_06/2018</v>
          </cell>
          <cell r="F112" t="str">
            <v>M</v>
          </cell>
          <cell r="G112">
            <v>6.0000000000000001E-3</v>
          </cell>
          <cell r="H112">
            <v>45.42</v>
          </cell>
          <cell r="I112">
            <v>0.27252000000000004</v>
          </cell>
        </row>
        <row r="113">
          <cell r="E113" t="str">
            <v>BDI</v>
          </cell>
        </row>
        <row r="114">
          <cell r="E114" t="str">
            <v>Taxa utilizada</v>
          </cell>
          <cell r="F114" t="str">
            <v>%</v>
          </cell>
          <cell r="G114">
            <v>0.26344196891191718</v>
          </cell>
          <cell r="H114">
            <v>10.416119999999999</v>
          </cell>
          <cell r="I114">
            <v>2.7440431612227987</v>
          </cell>
        </row>
        <row r="115">
          <cell r="B115" t="str">
            <v>4.2</v>
          </cell>
          <cell r="E115" t="str">
            <v>CORTE E DOBRA DE AÇO CA-25, DIÂMETRO DE 16,0 MM. AF_12/2015</v>
          </cell>
          <cell r="F115" t="str">
            <v>KG</v>
          </cell>
          <cell r="I115">
            <v>6.6672944528414524</v>
          </cell>
        </row>
        <row r="116">
          <cell r="C116" t="str">
            <v>INSUMO</v>
          </cell>
          <cell r="D116">
            <v>21</v>
          </cell>
          <cell r="E116" t="str">
            <v>ACO CA-25, 16,0 MM, VERGALHAO</v>
          </cell>
          <cell r="F116" t="str">
            <v>KG</v>
          </cell>
          <cell r="G116">
            <v>1.1100000000000001</v>
          </cell>
          <cell r="H116">
            <v>4.6900000000000004</v>
          </cell>
          <cell r="I116">
            <v>5.2059000000000006</v>
          </cell>
        </row>
        <row r="117">
          <cell r="C117" t="str">
            <v>COMPOSICAO</v>
          </cell>
          <cell r="D117">
            <v>88245</v>
          </cell>
          <cell r="E117" t="str">
            <v>ARMADOR COM ENCARGOS COMPLEMENTARES</v>
          </cell>
          <cell r="F117" t="str">
            <v>H</v>
          </cell>
          <cell r="G117">
            <v>3.7000000000000002E-3</v>
          </cell>
          <cell r="H117">
            <v>19.239999999999998</v>
          </cell>
          <cell r="I117">
            <v>7.1188000000000001E-2</v>
          </cell>
        </row>
        <row r="118">
          <cell r="E118" t="str">
            <v>BDI</v>
          </cell>
        </row>
        <row r="119">
          <cell r="E119" t="str">
            <v>Taxa utilizada</v>
          </cell>
          <cell r="F119" t="str">
            <v>%</v>
          </cell>
          <cell r="G119">
            <v>0.26344196891191718</v>
          </cell>
          <cell r="H119">
            <v>5.2770880000000009</v>
          </cell>
          <cell r="I119">
            <v>1.3902064528414515</v>
          </cell>
        </row>
        <row r="120">
          <cell r="B120">
            <v>5</v>
          </cell>
          <cell r="E120" t="str">
            <v>COBERTURA</v>
          </cell>
          <cell r="F120">
            <v>0</v>
          </cell>
        </row>
        <row r="121">
          <cell r="B121" t="str">
            <v>5.1</v>
          </cell>
          <cell r="E121" t="str">
            <v>TELHAMENTO COM TELHA DE AÇO/ALUMÍNIO E = 0,5 MM, COM ATÉ 2 ÁGUAS, INCLUSO IÇAMENTO. AF_06/2016</v>
          </cell>
          <cell r="F121" t="str">
            <v>M2</v>
          </cell>
          <cell r="I121">
            <v>54.265878694717095</v>
          </cell>
        </row>
        <row r="122">
          <cell r="C122" t="str">
            <v>INSUMO</v>
          </cell>
          <cell r="D122">
            <v>7243</v>
          </cell>
          <cell r="E122" t="str">
            <v>TELHA DE ACO ZINCADO TRAPEZOIDAL, A = *40* MM, E = 0,5 MM, SEM PINTURA</v>
          </cell>
          <cell r="F122" t="str">
            <v>M2</v>
          </cell>
          <cell r="G122">
            <v>1.1659999999999999</v>
          </cell>
          <cell r="H122">
            <v>30.12</v>
          </cell>
          <cell r="I122">
            <v>35.11992</v>
          </cell>
        </row>
        <row r="123">
          <cell r="C123" t="str">
            <v>INSUMO</v>
          </cell>
          <cell r="D123">
            <v>11029</v>
          </cell>
          <cell r="E123" t="str">
            <v>HASTE RETA PARA GANCHO DE FERRO GALVANIZADO, COM ROSCA 1/4 " X 30 CM PARA FIXACAO DE TELHA METALICA, INCLUI PORCA E ARRUELAS DE VEDACAO</v>
          </cell>
          <cell r="F123" t="str">
            <v>CJ</v>
          </cell>
          <cell r="G123">
            <v>4.1500000000000004</v>
          </cell>
          <cell r="H123">
            <v>1.1000000000000001</v>
          </cell>
          <cell r="I123">
            <v>4.5650000000000004</v>
          </cell>
        </row>
        <row r="124">
          <cell r="C124" t="str">
            <v>COMPOSICAO</v>
          </cell>
          <cell r="D124">
            <v>88316</v>
          </cell>
          <cell r="E124" t="str">
            <v>SERVENTE COM ENCARGOS COMPLEMENTARES</v>
          </cell>
          <cell r="F124" t="str">
            <v>H</v>
          </cell>
          <cell r="G124">
            <v>9.7000000000000003E-2</v>
          </cell>
          <cell r="H124">
            <v>15.24</v>
          </cell>
          <cell r="I124">
            <v>1.47828</v>
          </cell>
        </row>
        <row r="125">
          <cell r="C125" t="str">
            <v>COMPOSICAO</v>
          </cell>
          <cell r="D125">
            <v>88323</v>
          </cell>
          <cell r="E125" t="str">
            <v>TELHADISTA COM ENCARGOS COMPLEMENTARES</v>
          </cell>
          <cell r="F125" t="str">
            <v>H</v>
          </cell>
          <cell r="G125">
            <v>9.0999999999999998E-2</v>
          </cell>
          <cell r="H125">
            <v>19.22</v>
          </cell>
          <cell r="I125">
            <v>1.7490199999999998</v>
          </cell>
        </row>
        <row r="126">
          <cell r="C126" t="str">
            <v>COMPOSICAO</v>
          </cell>
          <cell r="D126">
            <v>93281</v>
          </cell>
          <cell r="E126" t="str">
            <v>GUINCHO ELÉTRICO DE COLUNA, CAPACIDADE 400 KG, COM MOTO FREIO, MOTOR TRIFÁSICO DE 1,25 CV - CHP DIURNO. AF_03/2016</v>
          </cell>
          <cell r="F126" t="str">
            <v>CHP</v>
          </cell>
          <cell r="G126">
            <v>8.9999999999999998E-4</v>
          </cell>
          <cell r="H126">
            <v>18.14</v>
          </cell>
          <cell r="I126">
            <v>1.6326E-2</v>
          </cell>
        </row>
        <row r="127">
          <cell r="C127" t="str">
            <v>COMPOSICAO</v>
          </cell>
          <cell r="D127">
            <v>93282</v>
          </cell>
          <cell r="E127" t="str">
            <v>GUINCHO ELÉTRICO DE COLUNA, CAPACIDADE 400 KG, COM MOTO FREIO, MOTOR TRIFÁSICO DE 1,25 CV - CHI DIURNO. AF_03/2016</v>
          </cell>
          <cell r="F127" t="str">
            <v>CHI</v>
          </cell>
          <cell r="G127">
            <v>1.2999999999999999E-3</v>
          </cell>
          <cell r="H127">
            <v>17.14</v>
          </cell>
          <cell r="I127">
            <v>2.2282E-2</v>
          </cell>
        </row>
        <row r="128">
          <cell r="E128" t="str">
            <v>BDI</v>
          </cell>
        </row>
        <row r="129">
          <cell r="E129" t="str">
            <v>Taxa utilizada</v>
          </cell>
          <cell r="F129" t="str">
            <v>%</v>
          </cell>
          <cell r="G129">
            <v>0.26344196891191718</v>
          </cell>
          <cell r="H129">
            <v>42.950827999999994</v>
          </cell>
          <cell r="I129">
            <v>11.315050694717101</v>
          </cell>
        </row>
        <row r="130">
          <cell r="B130">
            <v>6</v>
          </cell>
          <cell r="E130" t="str">
            <v>PISOS</v>
          </cell>
          <cell r="F130">
            <v>0</v>
          </cell>
        </row>
        <row r="131">
          <cell r="B131" t="str">
            <v>6.1</v>
          </cell>
          <cell r="E131" t="str">
            <v>ARMACAO EM TELA DE ACO SOLDADA NERVURADA Q-92, ACO CA-60, 4,2MM, MALHA 15X15CM</v>
          </cell>
          <cell r="F131" t="str">
            <v>M2</v>
          </cell>
          <cell r="I131">
            <v>14.113088997435232</v>
          </cell>
        </row>
        <row r="132">
          <cell r="C132" t="str">
            <v>INSUMO</v>
          </cell>
          <cell r="D132">
            <v>337</v>
          </cell>
          <cell r="E132" t="str">
            <v>ARAME RECOZIDO 18 BWG, 1,25 MM (0,01 KG/M)</v>
          </cell>
          <cell r="F132" t="str">
            <v>KG</v>
          </cell>
          <cell r="G132">
            <v>1.4999999999999999E-2</v>
          </cell>
          <cell r="H132">
            <v>8.7100000000000009</v>
          </cell>
          <cell r="I132">
            <v>0.13065000000000002</v>
          </cell>
        </row>
        <row r="133">
          <cell r="C133" t="str">
            <v>INSUMO</v>
          </cell>
          <cell r="D133">
            <v>21141</v>
          </cell>
          <cell r="E133" t="str">
            <v>TELA DE ACO SOLDADA NERVURADA CA-60, Q-92, (1,48 KG/M2), DIAMETRO DO FIO = 4,2 MM, LARGURA =  2,45 X 60 M DE COMPRIMENTO, ESPACAMENTO DA MALHA = 15  X 15 CM</v>
          </cell>
          <cell r="F133" t="str">
            <v>M2</v>
          </cell>
          <cell r="G133">
            <v>1.03</v>
          </cell>
          <cell r="H133">
            <v>9.27</v>
          </cell>
          <cell r="I133">
            <v>9.5480999999999998</v>
          </cell>
        </row>
        <row r="134">
          <cell r="C134" t="str">
            <v>COMPOSICAO</v>
          </cell>
          <cell r="D134">
            <v>88245</v>
          </cell>
          <cell r="E134" t="str">
            <v>ARMADOR COM ENCARGOS COMPLEMENTARES</v>
          </cell>
          <cell r="F134" t="str">
            <v>H</v>
          </cell>
          <cell r="G134">
            <v>0.03</v>
          </cell>
          <cell r="H134">
            <v>19.239999999999998</v>
          </cell>
          <cell r="I134">
            <v>0.57719999999999994</v>
          </cell>
        </row>
        <row r="135">
          <cell r="C135" t="str">
            <v>COMPOSICAO</v>
          </cell>
          <cell r="D135">
            <v>88316</v>
          </cell>
          <cell r="E135" t="str">
            <v>SERVENTE COM ENCARGOS COMPLEMENTARES</v>
          </cell>
          <cell r="F135" t="str">
            <v>H</v>
          </cell>
          <cell r="G135">
            <v>0.06</v>
          </cell>
          <cell r="H135">
            <v>15.24</v>
          </cell>
          <cell r="I135">
            <v>0.91439999999999999</v>
          </cell>
        </row>
        <row r="136">
          <cell r="E136" t="str">
            <v>BDI</v>
          </cell>
        </row>
        <row r="137">
          <cell r="E137" t="str">
            <v>Taxa utilizada</v>
          </cell>
          <cell r="F137" t="str">
            <v>%</v>
          </cell>
          <cell r="G137">
            <v>0.26344196891191718</v>
          </cell>
          <cell r="H137">
            <v>11.170349999999999</v>
          </cell>
          <cell r="I137">
            <v>2.9427389974352338</v>
          </cell>
        </row>
        <row r="138">
          <cell r="B138" t="str">
            <v>6.2</v>
          </cell>
          <cell r="E138" t="str">
            <v>CONCRETO FCK = 25MPA, TRAÇO 1:2,1:2,5 (CIMENTO/ AREIA MÉDIA/ BRITA 1)  - PREPARO MECÂNICO COM BETONEIRA 400 L. AF_07/2016</v>
          </cell>
          <cell r="F138" t="str">
            <v>M3</v>
          </cell>
          <cell r="I138">
            <v>487.09177528272545</v>
          </cell>
        </row>
        <row r="139">
          <cell r="C139" t="str">
            <v>INSUMO</v>
          </cell>
          <cell r="D139">
            <v>370</v>
          </cell>
          <cell r="E139" t="str">
            <v>AREIA MEDIA - POSTO JAZIDA/FORNECEDOR (RETIRADO NA JAZIDA, SEM TRANSPORTE)</v>
          </cell>
          <cell r="F139" t="str">
            <v>M3</v>
          </cell>
          <cell r="G139">
            <v>0.7</v>
          </cell>
          <cell r="H139">
            <v>65</v>
          </cell>
          <cell r="I139">
            <v>45.5</v>
          </cell>
        </row>
        <row r="140">
          <cell r="C140" t="str">
            <v>INSUMO</v>
          </cell>
          <cell r="D140">
            <v>1379</v>
          </cell>
          <cell r="E140" t="str">
            <v>CIMENTO PORTLAND COMPOSTO CP II-32</v>
          </cell>
          <cell r="F140" t="str">
            <v>KG</v>
          </cell>
          <cell r="G140">
            <v>384</v>
          </cell>
          <cell r="H140">
            <v>0.67</v>
          </cell>
          <cell r="I140">
            <v>257.28000000000003</v>
          </cell>
        </row>
        <row r="141">
          <cell r="C141" t="str">
            <v>INSUMO</v>
          </cell>
          <cell r="D141">
            <v>4721</v>
          </cell>
          <cell r="E141" t="str">
            <v>PEDRA BRITADA N. 1 (9,5 a 19 MM) POSTO PEDREIRA/FORNECEDOR, SEM FRETE</v>
          </cell>
          <cell r="F141" t="str">
            <v>M3</v>
          </cell>
          <cell r="G141">
            <v>0.58899999999999997</v>
          </cell>
          <cell r="H141">
            <v>47.58</v>
          </cell>
          <cell r="I141">
            <v>28.024619999999999</v>
          </cell>
        </row>
        <row r="142">
          <cell r="C142" t="str">
            <v>COMPOSICAO</v>
          </cell>
          <cell r="D142">
            <v>88316</v>
          </cell>
          <cell r="E142" t="str">
            <v>SERVENTE COM ENCARGOS COMPLEMENTARES</v>
          </cell>
          <cell r="F142" t="str">
            <v>H</v>
          </cell>
          <cell r="G142">
            <v>2</v>
          </cell>
          <cell r="H142">
            <v>15.24</v>
          </cell>
          <cell r="I142">
            <v>30.48</v>
          </cell>
        </row>
        <row r="143">
          <cell r="C143" t="str">
            <v>COMPOSICAO</v>
          </cell>
          <cell r="D143">
            <v>88377</v>
          </cell>
          <cell r="E143" t="str">
            <v>OPERADOR DE BETONEIRA ESTACIONÁRIA/MISTURADOR COM ENCARGOS COMPLEMENTARES</v>
          </cell>
          <cell r="F143" t="str">
            <v>H</v>
          </cell>
          <cell r="G143">
            <v>1.45</v>
          </cell>
          <cell r="H143">
            <v>15.73</v>
          </cell>
          <cell r="I143">
            <v>22.808499999999999</v>
          </cell>
        </row>
        <row r="144">
          <cell r="C144" t="str">
            <v>COMPOSICAO</v>
          </cell>
          <cell r="D144">
            <v>88830</v>
          </cell>
          <cell r="E144" t="str">
            <v>BETONEIRA CAPACIDADE NOMINAL DE 400 L, CAPACIDADE DE MISTURA 280 L, MOTOR ELÉTRICO TRIFÁSICO POTÊNCIA DE 2 CV, SEM CARREGADOR - CHP DIURNO. AF_10/2014</v>
          </cell>
          <cell r="F144" t="str">
            <v>CHP</v>
          </cell>
          <cell r="G144">
            <v>0.75</v>
          </cell>
          <cell r="H144">
            <v>1.67</v>
          </cell>
          <cell r="I144">
            <v>1.2524999999999999</v>
          </cell>
        </row>
        <row r="145">
          <cell r="C145" t="str">
            <v>COMPOSICAO</v>
          </cell>
          <cell r="D145">
            <v>88831</v>
          </cell>
          <cell r="E145" t="str">
            <v>BETONEIRA CAPACIDADE NOMINAL DE 400 L, CAPACIDADE DE MISTURA 280 L, MOTOR ELÉTRICO TRIFÁSICO POTÊNCIA DE 2 CV, SEM CARREGADOR - CHI DIURNO. AF_10/2014</v>
          </cell>
          <cell r="F145" t="str">
            <v>CHI</v>
          </cell>
          <cell r="G145">
            <v>0.7</v>
          </cell>
          <cell r="H145">
            <v>0.26</v>
          </cell>
          <cell r="I145">
            <v>0.182</v>
          </cell>
        </row>
        <row r="146">
          <cell r="E146" t="str">
            <v>BDI</v>
          </cell>
        </row>
        <row r="147">
          <cell r="E147" t="str">
            <v>Taxa utilizada</v>
          </cell>
          <cell r="F147" t="str">
            <v>%</v>
          </cell>
          <cell r="G147">
            <v>0.26344196891191718</v>
          </cell>
          <cell r="H147">
            <v>385.52762000000001</v>
          </cell>
          <cell r="I147">
            <v>101.56415528272542</v>
          </cell>
        </row>
        <row r="148">
          <cell r="B148">
            <v>7</v>
          </cell>
          <cell r="E148" t="str">
            <v>PINTURA</v>
          </cell>
          <cell r="F148">
            <v>0</v>
          </cell>
        </row>
        <row r="149">
          <cell r="B149" t="str">
            <v>7.1</v>
          </cell>
          <cell r="E149" t="str">
            <v>PINTURA ACRILICA EM PISO CIMENTADO, TRES DEMAOS</v>
          </cell>
          <cell r="F149" t="str">
            <v>M2</v>
          </cell>
          <cell r="I149">
            <v>21.989228301386014</v>
          </cell>
        </row>
        <row r="150">
          <cell r="C150" t="str">
            <v>INSUMO</v>
          </cell>
          <cell r="D150" t="str">
            <v>7347</v>
          </cell>
          <cell r="E150" t="str">
            <v>TINTA ACRILICA PREMIUM PARA PISO</v>
          </cell>
          <cell r="F150" t="str">
            <v>GL</v>
          </cell>
          <cell r="G150">
            <v>7.7499999999999999E-2</v>
          </cell>
          <cell r="H150">
            <v>41.19</v>
          </cell>
          <cell r="I150">
            <v>3.1922249999999996</v>
          </cell>
        </row>
        <row r="151">
          <cell r="C151" t="str">
            <v>COMPOSICAO</v>
          </cell>
          <cell r="D151" t="str">
            <v>88310</v>
          </cell>
          <cell r="E151" t="str">
            <v>PINTOR COM ENCARGOS COMPLEMENTARES</v>
          </cell>
          <cell r="F151" t="str">
            <v>H</v>
          </cell>
          <cell r="G151">
            <v>0.5</v>
          </cell>
          <cell r="H151">
            <v>19.28</v>
          </cell>
          <cell r="I151">
            <v>9.64</v>
          </cell>
        </row>
        <row r="152">
          <cell r="C152" t="str">
            <v>COMPOSICAO</v>
          </cell>
          <cell r="D152" t="str">
            <v>88316</v>
          </cell>
          <cell r="E152" t="str">
            <v>SERVENTE COM ENCARGOS COMPLEMENTARES</v>
          </cell>
          <cell r="F152" t="str">
            <v>H</v>
          </cell>
          <cell r="G152">
            <v>0.3</v>
          </cell>
          <cell r="H152">
            <v>15.24</v>
          </cell>
          <cell r="I152">
            <v>4.5720000000000001</v>
          </cell>
        </row>
        <row r="153">
          <cell r="E153" t="str">
            <v>BDI</v>
          </cell>
        </row>
        <row r="154">
          <cell r="E154" t="str">
            <v>Taxa utilizada</v>
          </cell>
          <cell r="F154" t="str">
            <v>%</v>
          </cell>
          <cell r="G154">
            <v>0.26344196891191718</v>
          </cell>
          <cell r="H154">
            <v>17.404225</v>
          </cell>
          <cell r="I154">
            <v>4.5850033013860116</v>
          </cell>
        </row>
        <row r="155">
          <cell r="B155">
            <v>8</v>
          </cell>
          <cell r="E155" t="str">
            <v>INSTALAÇÕES ELÉTRICAS</v>
          </cell>
          <cell r="F155">
            <v>0</v>
          </cell>
        </row>
        <row r="156">
          <cell r="B156" t="str">
            <v>8.1</v>
          </cell>
          <cell r="E156" t="str">
            <v>PONTO DE ILUMINAÇÃO  INCLUINDO CAIXA ELÉTRICA, ELETRODUTO, CABO (EXCLUINDO LUMINÁRIA E LÂMPADA). AF_01/2016</v>
          </cell>
          <cell r="F156" t="str">
            <v>UN</v>
          </cell>
          <cell r="I156">
            <v>186.90128632163214</v>
          </cell>
        </row>
        <row r="157">
          <cell r="C157" t="str">
            <v>COMPOSICAO</v>
          </cell>
          <cell r="D157">
            <v>91842</v>
          </cell>
          <cell r="E157" t="str">
            <v>ELETRODUTO FLEXÍVEL CORRUGADO, PVC, DN 20 MM (1/2"), PARA CIRCUITOS TERMINAIS, INSTALADO EM LAJE - FORNECIMENTO E INSTALAÇÃO. AF_12/2015</v>
          </cell>
          <cell r="F157" t="str">
            <v>M</v>
          </cell>
          <cell r="G157">
            <v>2</v>
          </cell>
          <cell r="H157">
            <v>3.79</v>
          </cell>
          <cell r="I157">
            <v>7.58</v>
          </cell>
        </row>
        <row r="158">
          <cell r="C158" t="str">
            <v>COMPOSICAO</v>
          </cell>
          <cell r="D158">
            <v>91852</v>
          </cell>
          <cell r="E158" t="str">
            <v>ELETRODUTO FLEXÍVEL CORRUGADO, PVC, DN 20 MM (1/2"), PARA CIRCUITOS TERMINAIS, INSTALADO EM PAREDE - FORNECIMENTO E INSTALAÇÃO. AF_12/2015</v>
          </cell>
          <cell r="F158" t="str">
            <v>M</v>
          </cell>
          <cell r="G158">
            <v>2.2000000000000002</v>
          </cell>
          <cell r="H158">
            <v>5.67</v>
          </cell>
          <cell r="I158">
            <v>12.474</v>
          </cell>
        </row>
        <row r="159">
          <cell r="C159" t="str">
            <v>COMPOSICAO</v>
          </cell>
          <cell r="D159">
            <v>91928</v>
          </cell>
          <cell r="E159" t="str">
            <v>CABO DE COBRE FLEXÍVEL ISOLADO, 4 MM², ANTI-CHAMA 450/750 V, PARA CIRCUITOS TERMINAIS - FORNECIMENTO E INSTALAÇÃO. AF_12/2015</v>
          </cell>
          <cell r="F159" t="str">
            <v>M</v>
          </cell>
          <cell r="G159">
            <v>21</v>
          </cell>
          <cell r="H159">
            <v>3.7</v>
          </cell>
          <cell r="I159">
            <v>77.7</v>
          </cell>
        </row>
        <row r="160">
          <cell r="C160" t="str">
            <v>COMPOSICAO</v>
          </cell>
          <cell r="D160">
            <v>91937</v>
          </cell>
          <cell r="E160" t="str">
            <v>CAIXA OCTOGONAL 3" X 3", PVC, INSTALADA EM LAJE - FORNECIMENTO E INSTALAÇÃO. AF_12/2015</v>
          </cell>
          <cell r="F160" t="str">
            <v>UN</v>
          </cell>
          <cell r="G160">
            <v>0.375</v>
          </cell>
          <cell r="H160">
            <v>8.07</v>
          </cell>
          <cell r="I160">
            <v>3.0262500000000001</v>
          </cell>
        </row>
        <row r="161">
          <cell r="C161" t="str">
            <v>COMPOSICAO</v>
          </cell>
          <cell r="D161">
            <v>91940</v>
          </cell>
          <cell r="E161" t="str">
            <v>CAIXA RETANGULAR 4" X 2" MÉDIA (1,30 M DO PISO), PVC, INSTALADA EM PAREDE - FORNECIMENTO E INSTALAÇÃO. AF_12/2015</v>
          </cell>
          <cell r="F161" t="str">
            <v>UN</v>
          </cell>
          <cell r="G161">
            <v>1</v>
          </cell>
          <cell r="H161">
            <v>10.72</v>
          </cell>
          <cell r="I161">
            <v>10.72</v>
          </cell>
        </row>
        <row r="162">
          <cell r="C162" t="str">
            <v>COMPOSICAO</v>
          </cell>
          <cell r="D162">
            <v>91961</v>
          </cell>
          <cell r="E162" t="str">
            <v>INTERRUPTOR PARALELO (2 MÓDULOS), 10A/250V, INCLUINDO SUPORTE E PLACA - FORNECIMENTO E INSTALAÇÃO. AF_12/2015</v>
          </cell>
          <cell r="F162" t="str">
            <v>UN</v>
          </cell>
          <cell r="G162">
            <v>1</v>
          </cell>
          <cell r="H162">
            <v>36.43</v>
          </cell>
          <cell r="I162">
            <v>36.43</v>
          </cell>
        </row>
        <row r="163">
          <cell r="E163" t="str">
            <v>BDI</v>
          </cell>
        </row>
        <row r="164">
          <cell r="E164" t="str">
            <v>Taxa utilizada</v>
          </cell>
          <cell r="F164" t="str">
            <v>%</v>
          </cell>
          <cell r="G164">
            <v>0.26344196891191718</v>
          </cell>
          <cell r="H164">
            <v>147.93025</v>
          </cell>
          <cell r="I164">
            <v>38.971036321632134</v>
          </cell>
        </row>
        <row r="165">
          <cell r="B165" t="str">
            <v>8.2</v>
          </cell>
          <cell r="E165" t="str">
            <v>REFLETOR RETANGULAR FECHADO COM LAMPADA VAPOR METALICO 400 W</v>
          </cell>
          <cell r="F165" t="str">
            <v>UN</v>
          </cell>
          <cell r="I165">
            <v>328.00216954922286</v>
          </cell>
        </row>
        <row r="166">
          <cell r="C166" t="str">
            <v>INSUMO</v>
          </cell>
          <cell r="D166">
            <v>3752</v>
          </cell>
          <cell r="E166" t="str">
            <v>LAMPADA VAPOR METALICO TUBULAR 400 W (BASE E40)</v>
          </cell>
          <cell r="F166" t="str">
            <v>UN</v>
          </cell>
          <cell r="G166">
            <v>1</v>
          </cell>
          <cell r="H166">
            <v>65.53</v>
          </cell>
          <cell r="I166">
            <v>65.53</v>
          </cell>
        </row>
        <row r="167">
          <cell r="C167" t="str">
            <v>INSUMO</v>
          </cell>
          <cell r="D167">
            <v>12273</v>
          </cell>
          <cell r="E167" t="str">
            <v>PROJETOR RETANGULAR FECHADO PARA LAMPADA VAPOR DE MERCURIO/SODIO 250 W A 500 W, CABECEIRAS EM ALUMINIO FUNDIDO, CORPO EM ALUMINIO ANODIZADO, PARA LAMPADA E40 FECHAMENTO EM VIDRO TEMPERADO.</v>
          </cell>
          <cell r="F167" t="str">
            <v>UN</v>
          </cell>
          <cell r="G167">
            <v>1</v>
          </cell>
          <cell r="H167">
            <v>51.44</v>
          </cell>
          <cell r="I167">
            <v>51.44</v>
          </cell>
        </row>
        <row r="168">
          <cell r="C168" t="str">
            <v>INSUMO</v>
          </cell>
          <cell r="D168">
            <v>12318</v>
          </cell>
          <cell r="E168" t="str">
            <v>REATOR P/ 1 LAMPADA VAPOR DE MERCURIO 400W USO EXT</v>
          </cell>
          <cell r="F168" t="str">
            <v>UN</v>
          </cell>
          <cell r="G168">
            <v>1</v>
          </cell>
          <cell r="H168">
            <v>73.42</v>
          </cell>
          <cell r="I168">
            <v>73.42</v>
          </cell>
        </row>
        <row r="169">
          <cell r="C169" t="str">
            <v>COMPOSICAO</v>
          </cell>
          <cell r="D169">
            <v>88247</v>
          </cell>
          <cell r="E169" t="str">
            <v>AUXILIAR DE ELETRICISTA COM ENCARGOS COMPLEMENTARES</v>
          </cell>
          <cell r="F169" t="str">
            <v>H</v>
          </cell>
          <cell r="G169">
            <v>2</v>
          </cell>
          <cell r="H169">
            <v>15.06</v>
          </cell>
          <cell r="I169">
            <v>30.12</v>
          </cell>
        </row>
        <row r="170">
          <cell r="C170" t="str">
            <v>COMPOSICAO</v>
          </cell>
          <cell r="D170">
            <v>88264</v>
          </cell>
          <cell r="E170" t="str">
            <v>ELETRICISTA COM ENCARGOS COMPLEMENTARES</v>
          </cell>
          <cell r="F170" t="str">
            <v>H</v>
          </cell>
          <cell r="G170">
            <v>2</v>
          </cell>
          <cell r="H170">
            <v>19.55</v>
          </cell>
          <cell r="I170">
            <v>39.1</v>
          </cell>
        </row>
        <row r="171">
          <cell r="E171" t="str">
            <v>BDI</v>
          </cell>
        </row>
        <row r="172">
          <cell r="E172" t="str">
            <v>Taxa utilizada</v>
          </cell>
          <cell r="F172" t="str">
            <v>%</v>
          </cell>
          <cell r="G172">
            <v>0.26344196891191718</v>
          </cell>
          <cell r="H172">
            <v>259.61</v>
          </cell>
          <cell r="I172">
            <v>68.392169549222828</v>
          </cell>
        </row>
        <row r="173">
          <cell r="B173" t="str">
            <v>8.3</v>
          </cell>
          <cell r="E173" t="str">
            <v>QUADRO DE DISTRIBUICAO DE ENERGIA DE EMBUTIR, EM CHAPA METALICA, PARA 18 DISJUNTORES TERMOMAGNETICOS MONOPOLARES, COM BARRAMENTO TRIFASICO E NEUTRO, FORNECIMENTO E INSTALACAO</v>
          </cell>
          <cell r="F173" t="str">
            <v>UN</v>
          </cell>
          <cell r="I173">
            <v>527.7081243652849</v>
          </cell>
        </row>
        <row r="174">
          <cell r="C174" t="str">
            <v>INSUMO</v>
          </cell>
          <cell r="D174">
            <v>12038</v>
          </cell>
          <cell r="E174" t="str">
            <v>QUADRO DE DISTRIBUICAO COM BARRAMENTO TRIFASICO, DE SOBREPOR, EM CHAPA DE ACO GALVANIZADO, PARA 18 DISJUNTORES DIN, 100 A</v>
          </cell>
          <cell r="F174" t="str">
            <v>UN</v>
          </cell>
          <cell r="G174">
            <v>1</v>
          </cell>
          <cell r="H174">
            <v>331.15</v>
          </cell>
          <cell r="I174">
            <v>331.15</v>
          </cell>
        </row>
        <row r="175">
          <cell r="C175" t="str">
            <v>COMPOSICAO</v>
          </cell>
          <cell r="D175">
            <v>88247</v>
          </cell>
          <cell r="E175" t="str">
            <v>AUXILIAR DE ELETRICISTA COM ENCARGOS COMPLEMENTARES</v>
          </cell>
          <cell r="F175" t="str">
            <v>H</v>
          </cell>
          <cell r="G175">
            <v>2.5</v>
          </cell>
          <cell r="H175">
            <v>15.06</v>
          </cell>
          <cell r="I175">
            <v>37.65</v>
          </cell>
        </row>
        <row r="176">
          <cell r="C176" t="str">
            <v>COMPOSICAO</v>
          </cell>
          <cell r="D176">
            <v>88264</v>
          </cell>
          <cell r="E176" t="str">
            <v>ELETRICISTA COM ENCARGOS COMPLEMENTARES</v>
          </cell>
          <cell r="F176" t="str">
            <v>H</v>
          </cell>
          <cell r="G176">
            <v>2.5</v>
          </cell>
          <cell r="H176">
            <v>19.55</v>
          </cell>
          <cell r="I176">
            <v>48.875</v>
          </cell>
        </row>
        <row r="177">
          <cell r="E177" t="str">
            <v>BDI</v>
          </cell>
        </row>
        <row r="178">
          <cell r="E178" t="str">
            <v>Taxa utilizada</v>
          </cell>
          <cell r="F178" t="str">
            <v>%</v>
          </cell>
          <cell r="G178">
            <v>0.26344196891191718</v>
          </cell>
          <cell r="H178">
            <v>417.67499999999995</v>
          </cell>
          <cell r="I178">
            <v>110.03312436528499</v>
          </cell>
        </row>
        <row r="179">
          <cell r="B179">
            <v>9</v>
          </cell>
          <cell r="E179" t="str">
            <v>DIVERSOS</v>
          </cell>
          <cell r="F179">
            <v>0</v>
          </cell>
        </row>
        <row r="180">
          <cell r="B180" t="str">
            <v>9.1</v>
          </cell>
          <cell r="E180" t="str">
            <v>EQUIPAMENTO COMPLETO P/ QUADRA DE ESPORTES</v>
          </cell>
          <cell r="F180" t="str">
            <v>CJ</v>
          </cell>
          <cell r="I180">
            <v>12193.348307446116</v>
          </cell>
        </row>
        <row r="181">
          <cell r="C181" t="str">
            <v>COMPOSICAO</v>
          </cell>
          <cell r="D181">
            <v>88309</v>
          </cell>
          <cell r="E181" t="str">
            <v>PEDREIRO COM ENCARGOS COMPLEMENTARES</v>
          </cell>
          <cell r="F181" t="str">
            <v>H</v>
          </cell>
          <cell r="G181">
            <v>5</v>
          </cell>
          <cell r="H181">
            <v>19.36</v>
          </cell>
          <cell r="I181">
            <v>96.8</v>
          </cell>
        </row>
        <row r="182">
          <cell r="C182" t="str">
            <v>COMPOSICAO</v>
          </cell>
          <cell r="D182">
            <v>88316</v>
          </cell>
          <cell r="E182" t="str">
            <v>SERVENTE COM ENCARGOS COMPLEMENTARES</v>
          </cell>
          <cell r="F182" t="str">
            <v>H</v>
          </cell>
          <cell r="G182">
            <v>5</v>
          </cell>
          <cell r="H182">
            <v>15.24</v>
          </cell>
          <cell r="I182">
            <v>76.2</v>
          </cell>
        </row>
        <row r="183">
          <cell r="C183" t="str">
            <v>INSUMO</v>
          </cell>
          <cell r="D183" t="str">
            <v>D00154</v>
          </cell>
          <cell r="E183" t="str">
            <v xml:space="preserve">TRAVE METÁLICA P/ FUTEBOL DE SALÃO </v>
          </cell>
          <cell r="F183" t="str">
            <v xml:space="preserve">UN </v>
          </cell>
          <cell r="G183">
            <v>2</v>
          </cell>
          <cell r="H183">
            <v>1500</v>
          </cell>
          <cell r="I183">
            <v>3000</v>
          </cell>
        </row>
        <row r="184">
          <cell r="C184" t="str">
            <v>INSUMO</v>
          </cell>
          <cell r="D184" t="str">
            <v xml:space="preserve">D00153 </v>
          </cell>
          <cell r="E184" t="str">
            <v>POSTE METÁLICO P/ REDE DE VÔLEI</v>
          </cell>
          <cell r="F184" t="str">
            <v xml:space="preserve">UN </v>
          </cell>
          <cell r="G184">
            <v>2</v>
          </cell>
          <cell r="H184">
            <v>970</v>
          </cell>
          <cell r="I184">
            <v>1940</v>
          </cell>
        </row>
        <row r="185">
          <cell r="C185" t="str">
            <v>INSUMO</v>
          </cell>
          <cell r="D185" t="str">
            <v xml:space="preserve">D00155 </v>
          </cell>
          <cell r="E185" t="str">
            <v>SUPORTE METÁLICO P/ BASQUETE C/ ARO</v>
          </cell>
          <cell r="F185" t="str">
            <v xml:space="preserve">UN </v>
          </cell>
          <cell r="G185">
            <v>2</v>
          </cell>
          <cell r="H185">
            <v>1750</v>
          </cell>
          <cell r="I185">
            <v>3500</v>
          </cell>
        </row>
        <row r="186">
          <cell r="C186" t="str">
            <v>COMPOSICAO</v>
          </cell>
          <cell r="D186">
            <v>20174</v>
          </cell>
          <cell r="E186" t="str">
            <v>RETIRADA DE ENTULHO - MANUALMENTE (INCL. CAIXA COLETORA)</v>
          </cell>
          <cell r="F186" t="str">
            <v>M3</v>
          </cell>
          <cell r="G186">
            <v>0.73</v>
          </cell>
          <cell r="H186">
            <v>81.7</v>
          </cell>
          <cell r="I186">
            <v>59.640999999999998</v>
          </cell>
        </row>
        <row r="187">
          <cell r="C187" t="str">
            <v>COMPOSICAO</v>
          </cell>
          <cell r="D187">
            <v>30010</v>
          </cell>
          <cell r="E187" t="str">
            <v>ESCAVAÇÃO MANUAL ATE 1.50M DE PROFUNDIDADE</v>
          </cell>
          <cell r="F187" t="str">
            <v>M3</v>
          </cell>
          <cell r="G187">
            <v>0.56000000000000005</v>
          </cell>
          <cell r="H187">
            <v>35.1</v>
          </cell>
          <cell r="I187">
            <v>19.656000000000002</v>
          </cell>
        </row>
        <row r="188">
          <cell r="C188" t="str">
            <v>COMPOSICAO</v>
          </cell>
          <cell r="D188">
            <v>250594</v>
          </cell>
          <cell r="E188" t="str">
            <v>TABELA EM MAD. LEI P/ ARO DE BASQUETE</v>
          </cell>
          <cell r="F188" t="str">
            <v>M2</v>
          </cell>
          <cell r="G188">
            <v>2</v>
          </cell>
          <cell r="H188">
            <v>479.3</v>
          </cell>
          <cell r="I188">
            <v>958.6</v>
          </cell>
        </row>
        <row r="189">
          <cell r="E189" t="str">
            <v>BDI</v>
          </cell>
        </row>
        <row r="190">
          <cell r="E190" t="str">
            <v>Taxa utilizada</v>
          </cell>
          <cell r="F190" t="str">
            <v>%</v>
          </cell>
          <cell r="G190">
            <v>0.26344196891191718</v>
          </cell>
          <cell r="H190">
            <v>9650.8970000000008</v>
          </cell>
          <cell r="I190">
            <v>2542.4513074461152</v>
          </cell>
        </row>
        <row r="191">
          <cell r="B191" t="str">
            <v>9.3</v>
          </cell>
          <cell r="E191" t="str">
            <v>PLACA DE INAUGURAÇÃO EM INOX/LETRAS BX. RELEVO-(60 X 40CM)</v>
          </cell>
          <cell r="F191" t="str">
            <v>UN</v>
          </cell>
          <cell r="I191">
            <v>2611.9135823316064</v>
          </cell>
        </row>
        <row r="192">
          <cell r="C192" t="str">
            <v>COMPOSICAO</v>
          </cell>
          <cell r="D192">
            <v>88309</v>
          </cell>
          <cell r="E192" t="str">
            <v>PEDREIRO COM ENCARGOS COMPLEMENTARES</v>
          </cell>
          <cell r="F192" t="str">
            <v>H</v>
          </cell>
          <cell r="G192">
            <v>0.5</v>
          </cell>
          <cell r="H192">
            <v>19.36</v>
          </cell>
          <cell r="I192">
            <v>9.68</v>
          </cell>
        </row>
        <row r="193">
          <cell r="C193" t="str">
            <v>COMPOSICAO</v>
          </cell>
          <cell r="D193">
            <v>88316</v>
          </cell>
          <cell r="E193" t="str">
            <v>SERVENTE COM ENCARGOS COMPLEMENTARES</v>
          </cell>
          <cell r="F193" t="str">
            <v>H</v>
          </cell>
          <cell r="G193">
            <v>0.5</v>
          </cell>
          <cell r="H193">
            <v>15.24</v>
          </cell>
          <cell r="I193">
            <v>7.62</v>
          </cell>
        </row>
        <row r="194">
          <cell r="C194" t="str">
            <v>INSUMO</v>
          </cell>
          <cell r="D194" t="str">
            <v xml:space="preserve">D00134  </v>
          </cell>
          <cell r="E194" t="str">
            <v>PLACA DE INAUGURAÇÃO EM INOX/LETRAS BX. RELEVO-(60 X 40CM)</v>
          </cell>
          <cell r="F194" t="str">
            <v>H</v>
          </cell>
          <cell r="G194">
            <v>1</v>
          </cell>
          <cell r="H194">
            <v>2050</v>
          </cell>
          <cell r="I194">
            <v>2050</v>
          </cell>
        </row>
        <row r="195">
          <cell r="E195" t="str">
            <v>BDI</v>
          </cell>
        </row>
        <row r="196">
          <cell r="E196" t="str">
            <v>Taxa utilizada</v>
          </cell>
          <cell r="F196" t="str">
            <v>%</v>
          </cell>
          <cell r="G196">
            <v>0.26344196891191718</v>
          </cell>
          <cell r="H196">
            <v>2067.3000000000002</v>
          </cell>
          <cell r="I196">
            <v>544.61358233160638</v>
          </cell>
        </row>
        <row r="197">
          <cell r="B197">
            <v>10</v>
          </cell>
          <cell r="E197" t="str">
            <v>LIMPEZA</v>
          </cell>
        </row>
        <row r="198">
          <cell r="B198" t="str">
            <v>10.1</v>
          </cell>
          <cell r="E198" t="str">
            <v>LIMPEZA DE SUPERFICIES COM JATO DE AGUA</v>
          </cell>
          <cell r="F198" t="str">
            <v>M2</v>
          </cell>
          <cell r="I198">
            <v>1.9986072645725388</v>
          </cell>
        </row>
        <row r="199">
          <cell r="C199" t="str">
            <v>INSUMO</v>
          </cell>
          <cell r="D199">
            <v>746</v>
          </cell>
          <cell r="E199" t="str">
            <v>LAVADORA DE ALTA PRESSAO (LAVA-JATO) PARA AGUA FRIA, PRESSAO DE OPERACAO ENTRE 1400 E 1900 LIB/POL2, VAZAO MAXIMA ENTRE  400 E 700 L/H</v>
          </cell>
          <cell r="F199" t="str">
            <v>UN</v>
          </cell>
          <cell r="G199">
            <v>2.5000000000000001E-5</v>
          </cell>
          <cell r="H199">
            <v>2315</v>
          </cell>
          <cell r="I199">
            <v>5.7875000000000003E-2</v>
          </cell>
        </row>
        <row r="200">
          <cell r="C200" t="str">
            <v>COMPOSICAO</v>
          </cell>
          <cell r="D200">
            <v>88316</v>
          </cell>
          <cell r="E200" t="str">
            <v>SERVENTE COM ENCARGOS COMPLEMENTARES</v>
          </cell>
          <cell r="F200" t="str">
            <v>H</v>
          </cell>
          <cell r="G200">
            <v>0.1</v>
          </cell>
          <cell r="H200">
            <v>15.24</v>
          </cell>
          <cell r="I200">
            <v>1.524</v>
          </cell>
        </row>
        <row r="201">
          <cell r="E201" t="str">
            <v>BDI</v>
          </cell>
        </row>
        <row r="202">
          <cell r="E202" t="str">
            <v>Taxa utilizada</v>
          </cell>
          <cell r="F202" t="str">
            <v>%</v>
          </cell>
          <cell r="G202">
            <v>0.26344196891191718</v>
          </cell>
          <cell r="H202">
            <v>1.5818749999999999</v>
          </cell>
          <cell r="I202">
            <v>0.41673226457253898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C8ECA-4983-4978-B494-4DC46C790C90}">
  <dimension ref="A1:I44"/>
  <sheetViews>
    <sheetView tabSelected="1" zoomScale="90" zoomScaleNormal="90" workbookViewId="0">
      <selection activeCell="K6" sqref="K6"/>
    </sheetView>
  </sheetViews>
  <sheetFormatPr defaultRowHeight="15" x14ac:dyDescent="0.25"/>
  <cols>
    <col min="1" max="1" width="8.7109375" customWidth="1"/>
    <col min="2" max="2" width="10.7109375" customWidth="1"/>
    <col min="3" max="3" width="12.7109375" customWidth="1"/>
    <col min="4" max="4" width="80.140625" customWidth="1"/>
    <col min="5" max="5" width="8.5703125" customWidth="1"/>
    <col min="6" max="6" width="12.140625" customWidth="1"/>
    <col min="7" max="7" width="19.7109375" customWidth="1"/>
    <col min="8" max="8" width="22.85546875" customWidth="1"/>
    <col min="9" max="9" width="11.42578125" customWidth="1"/>
  </cols>
  <sheetData>
    <row r="1" spans="1:9" ht="79.5" customHeight="1" x14ac:dyDescent="0.25">
      <c r="A1" s="1"/>
      <c r="B1" s="1"/>
      <c r="C1" s="1"/>
      <c r="D1" s="2"/>
      <c r="E1" s="2"/>
      <c r="F1" s="2"/>
      <c r="G1" s="2"/>
      <c r="H1" s="2"/>
      <c r="I1" s="3"/>
    </row>
    <row r="2" spans="1:9" ht="15.75" x14ac:dyDescent="0.25">
      <c r="A2" s="4"/>
      <c r="B2" s="4"/>
      <c r="C2" s="4"/>
      <c r="D2" s="4"/>
      <c r="E2" s="4"/>
      <c r="F2" s="4"/>
      <c r="G2" s="4"/>
      <c r="H2" s="4"/>
      <c r="I2" s="5"/>
    </row>
    <row r="3" spans="1:9" ht="18" x14ac:dyDescent="0.25">
      <c r="A3" s="6" t="s">
        <v>0</v>
      </c>
      <c r="B3" s="6"/>
      <c r="C3" s="6"/>
      <c r="D3" s="6"/>
      <c r="E3" s="6"/>
      <c r="F3" s="6"/>
      <c r="G3" s="6"/>
      <c r="H3" s="6"/>
      <c r="I3" s="6"/>
    </row>
    <row r="4" spans="1:9" x14ac:dyDescent="0.25">
      <c r="A4" s="7"/>
      <c r="B4" s="7"/>
      <c r="C4" s="7"/>
      <c r="D4" s="8"/>
      <c r="E4" s="8"/>
      <c r="F4" s="8"/>
      <c r="G4" s="9"/>
      <c r="H4" s="9"/>
      <c r="I4" s="10"/>
    </row>
    <row r="5" spans="1:9" ht="26.25" x14ac:dyDescent="0.25">
      <c r="A5" s="11" t="s">
        <v>1</v>
      </c>
      <c r="B5" s="11"/>
      <c r="C5" s="11"/>
      <c r="D5" s="11"/>
      <c r="E5" s="11"/>
      <c r="F5" s="11"/>
      <c r="G5" s="11"/>
      <c r="H5" s="11"/>
      <c r="I5" s="11"/>
    </row>
    <row r="6" spans="1:9" ht="15.75" thickBot="1" x14ac:dyDescent="0.3">
      <c r="A6" s="12"/>
      <c r="B6" s="12"/>
      <c r="C6" s="12"/>
      <c r="D6" s="13"/>
      <c r="E6" s="14"/>
      <c r="F6" s="15"/>
      <c r="G6" s="9"/>
      <c r="H6" s="9"/>
      <c r="I6" s="10"/>
    </row>
    <row r="7" spans="1:9" ht="30.75" thickTop="1" x14ac:dyDescent="0.25">
      <c r="A7" s="16" t="s">
        <v>2</v>
      </c>
      <c r="B7" s="16" t="s">
        <v>3</v>
      </c>
      <c r="C7" s="16" t="s">
        <v>4</v>
      </c>
      <c r="D7" s="17" t="s">
        <v>5</v>
      </c>
      <c r="E7" s="16" t="s">
        <v>6</v>
      </c>
      <c r="F7" s="17" t="s">
        <v>7</v>
      </c>
      <c r="G7" s="18" t="s">
        <v>8</v>
      </c>
      <c r="H7" s="18" t="s">
        <v>9</v>
      </c>
      <c r="I7" s="19" t="s">
        <v>10</v>
      </c>
    </row>
    <row r="8" spans="1:9" x14ac:dyDescent="0.25">
      <c r="A8" s="20">
        <v>1</v>
      </c>
      <c r="B8" s="20"/>
      <c r="C8" s="20"/>
      <c r="D8" s="21" t="s">
        <v>11</v>
      </c>
      <c r="E8" s="22" t="s">
        <v>12</v>
      </c>
      <c r="F8" s="23"/>
      <c r="G8" s="24"/>
      <c r="H8" s="24">
        <f>SUM(H9:H12)</f>
        <v>20204.88</v>
      </c>
      <c r="I8" s="25">
        <f>H8/$H$44</f>
        <v>6.9618520972699688E-2</v>
      </c>
    </row>
    <row r="9" spans="1:9" x14ac:dyDescent="0.25">
      <c r="A9" s="26" t="s">
        <v>13</v>
      </c>
      <c r="B9" s="26" t="s">
        <v>14</v>
      </c>
      <c r="C9" s="26">
        <v>11171</v>
      </c>
      <c r="D9" s="27" t="s">
        <v>15</v>
      </c>
      <c r="E9" s="28" t="s">
        <v>16</v>
      </c>
      <c r="F9" s="29">
        <f>VLOOKUP(A9,'[1]MEM. CÁLCULO'!$A$7:$H$66,8,FALSE)</f>
        <v>1</v>
      </c>
      <c r="G9" s="30">
        <f>VLOOKUP(A9,[1]CPU!$B$7:$I$202,8,FALSE)</f>
        <v>6831.1401342538866</v>
      </c>
      <c r="H9" s="30">
        <f>ROUND(G9*F9,2)</f>
        <v>6831.14</v>
      </c>
      <c r="I9" s="31"/>
    </row>
    <row r="10" spans="1:9" x14ac:dyDescent="0.25">
      <c r="A10" s="26" t="s">
        <v>17</v>
      </c>
      <c r="B10" s="26" t="s">
        <v>18</v>
      </c>
      <c r="C10" s="26" t="s">
        <v>19</v>
      </c>
      <c r="D10" s="27" t="s">
        <v>20</v>
      </c>
      <c r="E10" s="28" t="s">
        <v>21</v>
      </c>
      <c r="F10" s="29">
        <f>VLOOKUP(A10,'[1]MEM. CÁLCULO'!$A$7:$H$66,8,FALSE)</f>
        <v>6</v>
      </c>
      <c r="G10" s="30">
        <f>VLOOKUP(A10,[1]CPU!$B$7:$I$202,8,FALSE)</f>
        <v>603.22152396321258</v>
      </c>
      <c r="H10" s="30">
        <f>ROUND(G10*F10,2)</f>
        <v>3619.33</v>
      </c>
      <c r="I10" s="31"/>
    </row>
    <row r="11" spans="1:9" x14ac:dyDescent="0.25">
      <c r="A11" s="26" t="s">
        <v>22</v>
      </c>
      <c r="B11" s="26" t="s">
        <v>18</v>
      </c>
      <c r="C11" s="26" t="s">
        <v>23</v>
      </c>
      <c r="D11" s="27" t="s">
        <v>24</v>
      </c>
      <c r="E11" s="28" t="s">
        <v>21</v>
      </c>
      <c r="F11" s="29">
        <f>VLOOKUP(A11,'[1]MEM. CÁLCULO'!$A$7:$H$66,8,FALSE)</f>
        <v>875</v>
      </c>
      <c r="G11" s="30">
        <f>VLOOKUP(A11,[1]CPU!$B$7:$I$202,8,FALSE)</f>
        <v>4.8137139015544044</v>
      </c>
      <c r="H11" s="30">
        <f>ROUND(G11*F11,2)</f>
        <v>4212</v>
      </c>
      <c r="I11" s="31"/>
    </row>
    <row r="12" spans="1:9" ht="28.5" x14ac:dyDescent="0.25">
      <c r="A12" s="26" t="s">
        <v>25</v>
      </c>
      <c r="B12" s="26" t="s">
        <v>18</v>
      </c>
      <c r="C12" s="26">
        <v>99059</v>
      </c>
      <c r="D12" s="27" t="s">
        <v>26</v>
      </c>
      <c r="E12" s="28" t="s">
        <v>27</v>
      </c>
      <c r="F12" s="29">
        <f>VLOOKUP(A12,'[1]MEM. CÁLCULO'!$A$7:$H$66,8,FALSE)</f>
        <v>120</v>
      </c>
      <c r="G12" s="30">
        <f>VLOOKUP(A12,[1]CPU!$B$7:$I$202,8,FALSE)</f>
        <v>46.186749750273059</v>
      </c>
      <c r="H12" s="30">
        <f>ROUND(G12*F12,2)</f>
        <v>5542.41</v>
      </c>
      <c r="I12" s="31"/>
    </row>
    <row r="13" spans="1:9" x14ac:dyDescent="0.25">
      <c r="A13" s="20">
        <v>2</v>
      </c>
      <c r="B13" s="20"/>
      <c r="C13" s="20"/>
      <c r="D13" s="21" t="s">
        <v>28</v>
      </c>
      <c r="E13" s="22" t="s">
        <v>12</v>
      </c>
      <c r="F13" s="23"/>
      <c r="G13" s="24"/>
      <c r="H13" s="24">
        <f>SUM(H14:H16)</f>
        <v>7211.35</v>
      </c>
      <c r="I13" s="25">
        <f>H13/$H$44</f>
        <v>2.484763686874052E-2</v>
      </c>
    </row>
    <row r="14" spans="1:9" ht="28.5" x14ac:dyDescent="0.25">
      <c r="A14" s="26" t="s">
        <v>29</v>
      </c>
      <c r="B14" s="26" t="s">
        <v>18</v>
      </c>
      <c r="C14" s="26">
        <v>96523</v>
      </c>
      <c r="D14" s="27" t="s">
        <v>30</v>
      </c>
      <c r="E14" s="28" t="s">
        <v>31</v>
      </c>
      <c r="F14" s="29">
        <f>VLOOKUP(A14,'[1]MEM. CÁLCULO'!$A$7:$H$66,8,FALSE)</f>
        <v>18.869999999999997</v>
      </c>
      <c r="G14" s="30">
        <f>VLOOKUP(A14,[1]CPU!$B$7:$I$202,8,FALSE)</f>
        <v>87.868295385844576</v>
      </c>
      <c r="H14" s="30">
        <f>ROUND(G14*F14,2)</f>
        <v>1658.07</v>
      </c>
      <c r="I14" s="31"/>
    </row>
    <row r="15" spans="1:9" x14ac:dyDescent="0.25">
      <c r="A15" s="26" t="s">
        <v>32</v>
      </c>
      <c r="B15" s="26" t="s">
        <v>18</v>
      </c>
      <c r="C15" s="26">
        <v>96995</v>
      </c>
      <c r="D15" s="27" t="s">
        <v>33</v>
      </c>
      <c r="E15" s="28" t="s">
        <v>31</v>
      </c>
      <c r="F15" s="29">
        <f>VLOOKUP(A15,'[1]MEM. CÁLCULO'!$A$7:$H$66,8,FALSE)</f>
        <v>2.4300000000000002</v>
      </c>
      <c r="G15" s="30">
        <f>VLOOKUP(A15,[1]CPU!$B$7:$I$202,8,FALSE)</f>
        <v>46.18469665707358</v>
      </c>
      <c r="H15" s="30">
        <f>ROUND(G15*F15,2)</f>
        <v>112.23</v>
      </c>
      <c r="I15" s="31"/>
    </row>
    <row r="16" spans="1:9" ht="28.5" x14ac:dyDescent="0.25">
      <c r="A16" s="26" t="s">
        <v>34</v>
      </c>
      <c r="B16" s="26" t="s">
        <v>18</v>
      </c>
      <c r="C16" s="26">
        <v>94319</v>
      </c>
      <c r="D16" s="27" t="s">
        <v>35</v>
      </c>
      <c r="E16" s="28" t="s">
        <v>31</v>
      </c>
      <c r="F16" s="29">
        <f>VLOOKUP(A16,'[1]MEM. CÁLCULO'!$A$7:$H$66,8,FALSE)</f>
        <v>127.74599999999998</v>
      </c>
      <c r="G16" s="30">
        <f>VLOOKUP(A16,[1]CPU!$B$7:$I$202,8,FALSE)</f>
        <v>42.592688182430052</v>
      </c>
      <c r="H16" s="30">
        <f>ROUND(G16*F16,2)</f>
        <v>5441.05</v>
      </c>
      <c r="I16" s="31"/>
    </row>
    <row r="17" spans="1:9" x14ac:dyDescent="0.25">
      <c r="A17" s="20">
        <v>3</v>
      </c>
      <c r="B17" s="20"/>
      <c r="C17" s="20"/>
      <c r="D17" s="21" t="s">
        <v>36</v>
      </c>
      <c r="E17" s="22" t="s">
        <v>12</v>
      </c>
      <c r="F17" s="23"/>
      <c r="G17" s="24"/>
      <c r="H17" s="24">
        <f>SUM(H18:H23)</f>
        <v>34660.949999999997</v>
      </c>
      <c r="I17" s="25">
        <f>H17/$H$44</f>
        <v>0.11942877535074176</v>
      </c>
    </row>
    <row r="18" spans="1:9" ht="28.5" x14ac:dyDescent="0.25">
      <c r="A18" s="26" t="s">
        <v>37</v>
      </c>
      <c r="B18" s="26" t="s">
        <v>18</v>
      </c>
      <c r="C18" s="26">
        <v>96619</v>
      </c>
      <c r="D18" s="27" t="s">
        <v>38</v>
      </c>
      <c r="E18" s="28" t="s">
        <v>21</v>
      </c>
      <c r="F18" s="29">
        <f>VLOOKUP(A18,'[1]MEM. CÁLCULO'!$A$7:$H$66,8,FALSE)</f>
        <v>17.16</v>
      </c>
      <c r="G18" s="30">
        <f>VLOOKUP(A18,[1]CPU!$B$7:$I$202,8,FALSE)</f>
        <v>29.474299466467365</v>
      </c>
      <c r="H18" s="30">
        <f t="shared" ref="H18:H23" si="0">ROUND(G18*F18,2)</f>
        <v>505.78</v>
      </c>
      <c r="I18" s="31"/>
    </row>
    <row r="19" spans="1:9" ht="42.75" x14ac:dyDescent="0.25">
      <c r="A19" s="26" t="s">
        <v>39</v>
      </c>
      <c r="B19" s="26" t="s">
        <v>18</v>
      </c>
      <c r="C19" s="26">
        <v>96531</v>
      </c>
      <c r="D19" s="27" t="s">
        <v>40</v>
      </c>
      <c r="E19" s="28" t="s">
        <v>21</v>
      </c>
      <c r="F19" s="29">
        <f>VLOOKUP(A19,'[1]MEM. CÁLCULO'!$A$7:$H$66,8,FALSE)</f>
        <v>109.44000000000001</v>
      </c>
      <c r="G19" s="30">
        <f>VLOOKUP(A19,[1]CPU!$B$7:$I$202,8,FALSE)</f>
        <v>37.002424943523323</v>
      </c>
      <c r="H19" s="30">
        <f t="shared" si="0"/>
        <v>4049.55</v>
      </c>
      <c r="I19" s="31"/>
    </row>
    <row r="20" spans="1:9" ht="28.5" x14ac:dyDescent="0.25">
      <c r="A20" s="26" t="s">
        <v>41</v>
      </c>
      <c r="B20" s="26" t="s">
        <v>18</v>
      </c>
      <c r="C20" s="26">
        <v>96546</v>
      </c>
      <c r="D20" s="27" t="s">
        <v>42</v>
      </c>
      <c r="E20" s="28" t="s">
        <v>43</v>
      </c>
      <c r="F20" s="29">
        <f>VLOOKUP(A20,'[1]MEM. CÁLCULO'!$A$7:$H$66,8,FALSE)</f>
        <v>859.4</v>
      </c>
      <c r="G20" s="30">
        <f>VLOOKUP(A20,[1]CPU!$B$7:$I$202,8,FALSE)</f>
        <v>10.023794817595855</v>
      </c>
      <c r="H20" s="30">
        <f t="shared" si="0"/>
        <v>8614.4500000000007</v>
      </c>
      <c r="I20" s="31"/>
    </row>
    <row r="21" spans="1:9" ht="28.5" x14ac:dyDescent="0.25">
      <c r="A21" s="26" t="s">
        <v>44</v>
      </c>
      <c r="B21" s="26" t="s">
        <v>18</v>
      </c>
      <c r="C21" s="26" t="s">
        <v>45</v>
      </c>
      <c r="D21" s="27" t="s">
        <v>46</v>
      </c>
      <c r="E21" s="28" t="s">
        <v>47</v>
      </c>
      <c r="F21" s="29">
        <f>VLOOKUP(A21,'[1]MEM. CÁLCULO'!$A$7:$H$66,8,FALSE)</f>
        <v>120</v>
      </c>
      <c r="G21" s="30">
        <f>VLOOKUP(A21,[1]CPU!$B$7:$I$202,8,FALSE)</f>
        <v>64.147475645595861</v>
      </c>
      <c r="H21" s="30">
        <f t="shared" si="0"/>
        <v>7697.7</v>
      </c>
      <c r="I21" s="31"/>
    </row>
    <row r="22" spans="1:9" x14ac:dyDescent="0.25">
      <c r="A22" s="26" t="s">
        <v>48</v>
      </c>
      <c r="B22" s="26" t="s">
        <v>18</v>
      </c>
      <c r="C22" s="26" t="s">
        <v>49</v>
      </c>
      <c r="D22" s="27" t="s">
        <v>50</v>
      </c>
      <c r="E22" s="28" t="s">
        <v>43</v>
      </c>
      <c r="F22" s="29">
        <f>VLOOKUP(A22,'[1]MEM. CÁLCULO'!$A$7:$H$66,8,FALSE)</f>
        <v>223.44</v>
      </c>
      <c r="G22" s="30">
        <f>VLOOKUP(A22,[1]CPU!$B$7:$I$202,8,FALSE)</f>
        <v>9.6750848341761664</v>
      </c>
      <c r="H22" s="30">
        <f t="shared" si="0"/>
        <v>2161.8000000000002</v>
      </c>
      <c r="I22" s="31"/>
    </row>
    <row r="23" spans="1:9" ht="42.75" x14ac:dyDescent="0.25">
      <c r="A23" s="26" t="s">
        <v>51</v>
      </c>
      <c r="B23" s="26" t="s">
        <v>18</v>
      </c>
      <c r="C23" s="26">
        <v>96555</v>
      </c>
      <c r="D23" s="27" t="s">
        <v>52</v>
      </c>
      <c r="E23" s="28" t="s">
        <v>31</v>
      </c>
      <c r="F23" s="29">
        <f>VLOOKUP(A23,'[1]MEM. CÁLCULO'!$A$7:$H$66,8,FALSE)</f>
        <v>17.928000000000004</v>
      </c>
      <c r="G23" s="30">
        <f>VLOOKUP(A23,[1]CPU!$B$7:$I$202,8,FALSE)</f>
        <v>648.79932121675131</v>
      </c>
      <c r="H23" s="30">
        <f t="shared" si="0"/>
        <v>11631.67</v>
      </c>
      <c r="I23" s="31"/>
    </row>
    <row r="24" spans="1:9" x14ac:dyDescent="0.25">
      <c r="A24" s="20">
        <v>4</v>
      </c>
      <c r="B24" s="20"/>
      <c r="C24" s="20"/>
      <c r="D24" s="21" t="s">
        <v>53</v>
      </c>
      <c r="E24" s="22"/>
      <c r="F24" s="23"/>
      <c r="G24" s="24"/>
      <c r="H24" s="24">
        <f>SUM(H25:H26)</f>
        <v>93523.900000000009</v>
      </c>
      <c r="I24" s="25">
        <f>H24/$H$44</f>
        <v>0.322248664362207</v>
      </c>
    </row>
    <row r="25" spans="1:9" x14ac:dyDescent="0.25">
      <c r="A25" s="26" t="s">
        <v>54</v>
      </c>
      <c r="B25" s="26" t="s">
        <v>18</v>
      </c>
      <c r="C25" s="26" t="s">
        <v>55</v>
      </c>
      <c r="D25" s="27" t="s">
        <v>56</v>
      </c>
      <c r="E25" s="28" t="s">
        <v>43</v>
      </c>
      <c r="F25" s="29">
        <f>VLOOKUP(A25,'[1]MEM. CÁLCULO'!$A$7:$H$66,8,FALSE)</f>
        <v>6704.7599999999993</v>
      </c>
      <c r="G25" s="30">
        <f>VLOOKUP(A25,[1]CPU!$B$7:$I$202,8,FALSE)</f>
        <v>13.160163161222798</v>
      </c>
      <c r="H25" s="30">
        <f>ROUND(G25*F25,2)</f>
        <v>88235.74</v>
      </c>
      <c r="I25" s="31"/>
    </row>
    <row r="26" spans="1:9" x14ac:dyDescent="0.25">
      <c r="A26" s="26" t="s">
        <v>57</v>
      </c>
      <c r="B26" s="26" t="s">
        <v>18</v>
      </c>
      <c r="C26" s="26">
        <v>92879</v>
      </c>
      <c r="D26" s="27" t="s">
        <v>58</v>
      </c>
      <c r="E26" s="28" t="s">
        <v>43</v>
      </c>
      <c r="F26" s="29">
        <f>VLOOKUP(A26,'[1]MEM. CÁLCULO'!$A$7:$H$66,8,FALSE)</f>
        <v>793.15000000000009</v>
      </c>
      <c r="G26" s="30">
        <f>VLOOKUP(A26,[1]CPU!$B$7:$I$202,8,FALSE)</f>
        <v>6.6672944528414524</v>
      </c>
      <c r="H26" s="30">
        <f>ROUND(G26*F26,2)</f>
        <v>5288.16</v>
      </c>
      <c r="I26" s="31"/>
    </row>
    <row r="27" spans="1:9" x14ac:dyDescent="0.25">
      <c r="A27" s="20">
        <v>5</v>
      </c>
      <c r="B27" s="20"/>
      <c r="C27" s="20"/>
      <c r="D27" s="21" t="s">
        <v>59</v>
      </c>
      <c r="E27" s="22"/>
      <c r="F27" s="23"/>
      <c r="G27" s="24"/>
      <c r="H27" s="24">
        <f>SUM(H28:H28)</f>
        <v>42158.080000000002</v>
      </c>
      <c r="I27" s="25">
        <f>H27/$H$44</f>
        <v>0.14526110408221932</v>
      </c>
    </row>
    <row r="28" spans="1:9" ht="28.5" x14ac:dyDescent="0.25">
      <c r="A28" s="26" t="s">
        <v>60</v>
      </c>
      <c r="B28" s="26" t="s">
        <v>18</v>
      </c>
      <c r="C28" s="26">
        <v>94213</v>
      </c>
      <c r="D28" s="27" t="s">
        <v>61</v>
      </c>
      <c r="E28" s="28" t="s">
        <v>21</v>
      </c>
      <c r="F28" s="29">
        <f>VLOOKUP(A28,'[1]MEM. CÁLCULO'!$A$7:$H$66,8,FALSE)</f>
        <v>776.88</v>
      </c>
      <c r="G28" s="30">
        <f>VLOOKUP(A28,[1]CPU!$B$7:$I$202,8,FALSE)</f>
        <v>54.265878694717095</v>
      </c>
      <c r="H28" s="30">
        <f>ROUND(G28*F28,2)</f>
        <v>42158.080000000002</v>
      </c>
      <c r="I28" s="31"/>
    </row>
    <row r="29" spans="1:9" x14ac:dyDescent="0.25">
      <c r="A29" s="20">
        <v>6</v>
      </c>
      <c r="B29" s="20"/>
      <c r="C29" s="20"/>
      <c r="D29" s="21" t="s">
        <v>62</v>
      </c>
      <c r="E29" s="22"/>
      <c r="F29" s="23"/>
      <c r="G29" s="24"/>
      <c r="H29" s="24">
        <f>SUM(H30:H31)</f>
        <v>40126.46</v>
      </c>
      <c r="I29" s="25">
        <f>H29/$H$44</f>
        <v>0.13826089524264412</v>
      </c>
    </row>
    <row r="30" spans="1:9" ht="28.5" x14ac:dyDescent="0.25">
      <c r="A30" s="26" t="s">
        <v>63</v>
      </c>
      <c r="B30" s="26" t="s">
        <v>18</v>
      </c>
      <c r="C30" s="26">
        <v>85662</v>
      </c>
      <c r="D30" s="27" t="s">
        <v>64</v>
      </c>
      <c r="E30" s="28" t="s">
        <v>21</v>
      </c>
      <c r="F30" s="29">
        <f>VLOOKUP(A30,'[1]MEM. CÁLCULO'!$A$7:$H$66,8,FALSE)</f>
        <v>638.7299999999999</v>
      </c>
      <c r="G30" s="30">
        <f>VLOOKUP(A30,[1]CPU!$B$7:$I$202,8,FALSE)</f>
        <v>14.113088997435232</v>
      </c>
      <c r="H30" s="30">
        <f>ROUND(G30*F30,2)</f>
        <v>9014.4500000000007</v>
      </c>
      <c r="I30" s="31"/>
    </row>
    <row r="31" spans="1:9" ht="28.5" x14ac:dyDescent="0.25">
      <c r="A31" s="26" t="s">
        <v>65</v>
      </c>
      <c r="B31" s="26" t="s">
        <v>18</v>
      </c>
      <c r="C31" s="26">
        <v>94966</v>
      </c>
      <c r="D31" s="27" t="s">
        <v>66</v>
      </c>
      <c r="E31" s="28" t="s">
        <v>31</v>
      </c>
      <c r="F31" s="29">
        <f>VLOOKUP(A31,'[1]MEM. CÁLCULO'!$A$7:$H$66,8,FALSE)</f>
        <v>63.87299999999999</v>
      </c>
      <c r="G31" s="30">
        <f>VLOOKUP(A31,[1]CPU!$B$7:$I$202,8,FALSE)</f>
        <v>487.09177528272545</v>
      </c>
      <c r="H31" s="30">
        <f>ROUND(G31*F31,2)</f>
        <v>31112.01</v>
      </c>
      <c r="I31" s="31"/>
    </row>
    <row r="32" spans="1:9" x14ac:dyDescent="0.25">
      <c r="A32" s="20">
        <v>7</v>
      </c>
      <c r="B32" s="20"/>
      <c r="C32" s="20"/>
      <c r="D32" s="21" t="s">
        <v>67</v>
      </c>
      <c r="E32" s="22"/>
      <c r="F32" s="23"/>
      <c r="G32" s="24"/>
      <c r="H32" s="24">
        <f>SUM(H33:H33)</f>
        <v>14045.18</v>
      </c>
      <c r="I32" s="25">
        <f>H32/$H$44</f>
        <v>4.8394479867999329E-2</v>
      </c>
    </row>
    <row r="33" spans="1:9" x14ac:dyDescent="0.25">
      <c r="A33" s="26" t="s">
        <v>68</v>
      </c>
      <c r="B33" s="26" t="s">
        <v>18</v>
      </c>
      <c r="C33" s="26" t="s">
        <v>69</v>
      </c>
      <c r="D33" s="27" t="s">
        <v>70</v>
      </c>
      <c r="E33" s="28" t="s">
        <v>21</v>
      </c>
      <c r="F33" s="29">
        <f>VLOOKUP(A33,'[1]MEM. CÁLCULO'!$A$7:$H$66,8,FALSE)</f>
        <v>638.7299999999999</v>
      </c>
      <c r="G33" s="30">
        <f>VLOOKUP(A33,[1]CPU!$B$7:$I$202,8,FALSE)</f>
        <v>21.989228301386014</v>
      </c>
      <c r="H33" s="30">
        <f>ROUND(G33*F33,2)</f>
        <v>14045.18</v>
      </c>
      <c r="I33" s="31"/>
    </row>
    <row r="34" spans="1:9" x14ac:dyDescent="0.25">
      <c r="A34" s="20">
        <v>8</v>
      </c>
      <c r="B34" s="20"/>
      <c r="C34" s="20"/>
      <c r="D34" s="21" t="s">
        <v>71</v>
      </c>
      <c r="E34" s="22"/>
      <c r="F34" s="23"/>
      <c r="G34" s="24"/>
      <c r="H34" s="24">
        <f>SUM(H35:H37)</f>
        <v>4646.9399999999996</v>
      </c>
      <c r="I34" s="25">
        <f>H34/$H$38</f>
        <v>0.14356382725653302</v>
      </c>
    </row>
    <row r="35" spans="1:9" ht="28.5" x14ac:dyDescent="0.25">
      <c r="A35" s="26" t="s">
        <v>72</v>
      </c>
      <c r="B35" s="26" t="s">
        <v>18</v>
      </c>
      <c r="C35" s="26">
        <v>93139</v>
      </c>
      <c r="D35" s="27" t="s">
        <v>73</v>
      </c>
      <c r="E35" s="28" t="s">
        <v>47</v>
      </c>
      <c r="F35" s="29">
        <f>VLOOKUP(A35,'[1]MEM. CÁLCULO'!$A$7:$H$66,8,FALSE)</f>
        <v>8</v>
      </c>
      <c r="G35" s="30">
        <f>VLOOKUP(A35,[1]CPU!$B$7:$I$202,8,FALSE)</f>
        <v>186.90128632163214</v>
      </c>
      <c r="H35" s="30">
        <f>ROUND(G35*F35,2)</f>
        <v>1495.21</v>
      </c>
      <c r="I35" s="31"/>
    </row>
    <row r="36" spans="1:9" ht="28.5" x14ac:dyDescent="0.25">
      <c r="A36" s="26" t="s">
        <v>74</v>
      </c>
      <c r="B36" s="26" t="s">
        <v>18</v>
      </c>
      <c r="C36" s="26" t="s">
        <v>75</v>
      </c>
      <c r="D36" s="27" t="s">
        <v>76</v>
      </c>
      <c r="E36" s="28" t="s">
        <v>47</v>
      </c>
      <c r="F36" s="29">
        <f>VLOOKUP(A36,'[1]MEM. CÁLCULO'!$A$7:$H$66,8,FALSE)</f>
        <v>8</v>
      </c>
      <c r="G36" s="30">
        <f>VLOOKUP(A36,[1]CPU!$B$7:$I$202,8,FALSE)</f>
        <v>328.00216954922286</v>
      </c>
      <c r="H36" s="30">
        <f>ROUND(G36*F36,2)</f>
        <v>2624.02</v>
      </c>
      <c r="I36" s="31"/>
    </row>
    <row r="37" spans="1:9" ht="42.75" x14ac:dyDescent="0.25">
      <c r="A37" s="26" t="s">
        <v>77</v>
      </c>
      <c r="B37" s="26" t="s">
        <v>18</v>
      </c>
      <c r="C37" s="26" t="s">
        <v>78</v>
      </c>
      <c r="D37" s="27" t="s">
        <v>79</v>
      </c>
      <c r="E37" s="28" t="s">
        <v>47</v>
      </c>
      <c r="F37" s="29">
        <f>VLOOKUP(A37,'[1]MEM. CÁLCULO'!$A$7:$H$66,8,FALSE)</f>
        <v>1</v>
      </c>
      <c r="G37" s="30">
        <f>VLOOKUP(A37,[1]CPU!$B$7:$I$202,8,FALSE)</f>
        <v>527.7081243652849</v>
      </c>
      <c r="H37" s="30">
        <f>ROUND(G37*F37,2)</f>
        <v>527.71</v>
      </c>
      <c r="I37" s="31"/>
    </row>
    <row r="38" spans="1:9" x14ac:dyDescent="0.25">
      <c r="A38" s="20">
        <v>9</v>
      </c>
      <c r="B38" s="20"/>
      <c r="C38" s="20"/>
      <c r="D38" s="21" t="s">
        <v>80</v>
      </c>
      <c r="E38" s="22"/>
      <c r="F38" s="23"/>
      <c r="G38" s="24"/>
      <c r="H38" s="24">
        <f>SUM(H39:H41)</f>
        <v>32368.460000000003</v>
      </c>
      <c r="I38" s="25">
        <f>H38/$H$44</f>
        <v>0.11152970526743991</v>
      </c>
    </row>
    <row r="39" spans="1:9" x14ac:dyDescent="0.25">
      <c r="A39" s="26" t="s">
        <v>81</v>
      </c>
      <c r="B39" s="26" t="s">
        <v>14</v>
      </c>
      <c r="C39" s="26">
        <v>250610</v>
      </c>
      <c r="D39" s="27" t="s">
        <v>82</v>
      </c>
      <c r="E39" s="28" t="s">
        <v>16</v>
      </c>
      <c r="F39" s="29">
        <f>VLOOKUP(A39,'[1]MEM. CÁLCULO'!$A$7:$H$66,8,FALSE)</f>
        <v>1</v>
      </c>
      <c r="G39" s="30">
        <f>VLOOKUP(A39,[1]CPU!$B$7:$I$202,8,FALSE)</f>
        <v>12193.348307446116</v>
      </c>
      <c r="H39" s="30">
        <f>ROUND(G39*F39,2)</f>
        <v>12193.35</v>
      </c>
      <c r="I39" s="31"/>
    </row>
    <row r="40" spans="1:9" ht="42.75" x14ac:dyDescent="0.25">
      <c r="A40" s="26" t="s">
        <v>83</v>
      </c>
      <c r="B40" s="26" t="s">
        <v>18</v>
      </c>
      <c r="C40" s="26" t="s">
        <v>84</v>
      </c>
      <c r="D40" s="27" t="s">
        <v>85</v>
      </c>
      <c r="E40" s="28" t="s">
        <v>21</v>
      </c>
      <c r="F40" s="29">
        <v>120</v>
      </c>
      <c r="G40" s="30">
        <v>146.36000000000001</v>
      </c>
      <c r="H40" s="30">
        <f>ROUND(G40*F40,2)</f>
        <v>17563.2</v>
      </c>
      <c r="I40" s="31"/>
    </row>
    <row r="41" spans="1:9" x14ac:dyDescent="0.25">
      <c r="A41" s="26" t="s">
        <v>86</v>
      </c>
      <c r="B41" s="26" t="s">
        <v>14</v>
      </c>
      <c r="C41" s="26">
        <v>241317</v>
      </c>
      <c r="D41" s="27" t="s">
        <v>87</v>
      </c>
      <c r="E41" s="28" t="s">
        <v>47</v>
      </c>
      <c r="F41" s="29">
        <f>VLOOKUP(A41,'[1]MEM. CÁLCULO'!$A$7:$H$66,8,FALSE)</f>
        <v>1</v>
      </c>
      <c r="G41" s="30">
        <f>VLOOKUP(A41,[1]CPU!$B$7:$I$202,8,FALSE)</f>
        <v>2611.9135823316064</v>
      </c>
      <c r="H41" s="30">
        <f>ROUND(G41*F41,2)</f>
        <v>2611.91</v>
      </c>
      <c r="I41" s="31"/>
    </row>
    <row r="42" spans="1:9" x14ac:dyDescent="0.25">
      <c r="A42" s="20">
        <v>10</v>
      </c>
      <c r="B42" s="20"/>
      <c r="C42" s="20"/>
      <c r="D42" s="21" t="s">
        <v>88</v>
      </c>
      <c r="E42" s="22"/>
      <c r="F42" s="23"/>
      <c r="G42" s="24"/>
      <c r="H42" s="24">
        <f>SUM(H43:H43)</f>
        <v>1276.57</v>
      </c>
      <c r="I42" s="25">
        <f>H42/$H$44</f>
        <v>4.3985866443215322E-3</v>
      </c>
    </row>
    <row r="43" spans="1:9" x14ac:dyDescent="0.25">
      <c r="A43" s="26" t="s">
        <v>89</v>
      </c>
      <c r="B43" s="26" t="s">
        <v>18</v>
      </c>
      <c r="C43" s="26" t="s">
        <v>90</v>
      </c>
      <c r="D43" s="27" t="s">
        <v>91</v>
      </c>
      <c r="E43" s="28" t="s">
        <v>21</v>
      </c>
      <c r="F43" s="29">
        <f>VLOOKUP(A43,'[1]MEM. CÁLCULO'!$A$7:$H$66,8,FALSE)</f>
        <v>638.7299999999999</v>
      </c>
      <c r="G43" s="30">
        <f>VLOOKUP(A43,[1]CPU!$B$7:$I$202,8,FALSE)</f>
        <v>1.9986072645725388</v>
      </c>
      <c r="H43" s="30">
        <f>ROUND(G43*F43,2)</f>
        <v>1276.57</v>
      </c>
      <c r="I43" s="31"/>
    </row>
    <row r="44" spans="1:9" x14ac:dyDescent="0.25">
      <c r="A44" s="20"/>
      <c r="B44" s="20"/>
      <c r="C44" s="20"/>
      <c r="D44" s="21"/>
      <c r="E44" s="22"/>
      <c r="F44" s="23"/>
      <c r="G44" s="24" t="s">
        <v>92</v>
      </c>
      <c r="H44" s="24">
        <f>H8+H13+H17+H24+H27+H29+H32+H34+H38+H42</f>
        <v>290222.77</v>
      </c>
      <c r="I44" s="25">
        <f>H44/$H$44</f>
        <v>1</v>
      </c>
    </row>
  </sheetData>
  <mergeCells count="3">
    <mergeCell ref="A2:H2"/>
    <mergeCell ref="A3:I3"/>
    <mergeCell ref="A5:I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DE ORÇ.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</dc:creator>
  <cp:lastModifiedBy>RH</cp:lastModifiedBy>
  <dcterms:created xsi:type="dcterms:W3CDTF">2019-10-22T16:43:57Z</dcterms:created>
  <dcterms:modified xsi:type="dcterms:W3CDTF">2019-10-22T16:51:16Z</dcterms:modified>
</cp:coreProperties>
</file>