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CM - CPL\2019\SEMEC\TP 002 - QUADRAS ESCOLAS SEMEC\FASE INTERNA\"/>
    </mc:Choice>
  </mc:AlternateContent>
  <xr:revisionPtr revIDLastSave="0" documentId="13_ncr:1_{C4151E18-F20B-42FF-AF90-FE749F6C39A1}" xr6:coauthVersionLast="45" xr6:coauthVersionMax="45" xr10:uidLastSave="{00000000-0000-0000-0000-000000000000}"/>
  <bookViews>
    <workbookView xWindow="-120" yWindow="-120" windowWidth="20640" windowHeight="11160" xr2:uid="{770E2CE2-C4FB-4334-9445-9D67AF68EFFD}"/>
  </bookViews>
  <sheets>
    <sheet name="PLANILHA DE CPU" sheetId="1" r:id="rId1"/>
    <sheet name="BDI" sheetId="2" r:id="rId2"/>
    <sheet name="ENC. SOC. HORISTA" sheetId="3" r:id="rId3"/>
    <sheet name="ENC. SOC. MENSALISTA" sheetId="4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4" l="1"/>
  <c r="K29" i="4"/>
  <c r="K18" i="4"/>
  <c r="K8" i="4"/>
  <c r="A3" i="4"/>
  <c r="J37" i="3"/>
  <c r="K29" i="3"/>
  <c r="K18" i="3"/>
  <c r="K8" i="3"/>
  <c r="A3" i="3"/>
  <c r="J36" i="4" l="1"/>
  <c r="K35" i="4" s="1"/>
  <c r="K38" i="4" s="1"/>
  <c r="K38" i="3"/>
  <c r="J36" i="3"/>
  <c r="K35" i="3" s="1"/>
  <c r="J14" i="2" l="1"/>
  <c r="J22" i="2" s="1"/>
  <c r="J8" i="2"/>
  <c r="A3" i="2"/>
  <c r="G202" i="1" l="1"/>
  <c r="I200" i="1"/>
  <c r="I199" i="1"/>
  <c r="H202" i="1" s="1"/>
  <c r="I202" i="1" s="1"/>
  <c r="F198" i="1"/>
  <c r="E198" i="1"/>
  <c r="B198" i="1"/>
  <c r="E197" i="1"/>
  <c r="B197" i="1"/>
  <c r="G196" i="1"/>
  <c r="I194" i="1"/>
  <c r="I193" i="1"/>
  <c r="I192" i="1"/>
  <c r="F191" i="1"/>
  <c r="E191" i="1"/>
  <c r="B191" i="1"/>
  <c r="G190" i="1"/>
  <c r="I188" i="1"/>
  <c r="I187" i="1"/>
  <c r="I186" i="1"/>
  <c r="I185" i="1"/>
  <c r="I184" i="1"/>
  <c r="I183" i="1"/>
  <c r="I182" i="1"/>
  <c r="H190" i="1" s="1"/>
  <c r="I181" i="1"/>
  <c r="F180" i="1"/>
  <c r="E180" i="1"/>
  <c r="B180" i="1"/>
  <c r="F179" i="1"/>
  <c r="E179" i="1"/>
  <c r="B179" i="1"/>
  <c r="G178" i="1"/>
  <c r="I176" i="1"/>
  <c r="I175" i="1"/>
  <c r="I174" i="1"/>
  <c r="F173" i="1"/>
  <c r="E173" i="1"/>
  <c r="B173" i="1"/>
  <c r="G172" i="1"/>
  <c r="I170" i="1"/>
  <c r="I169" i="1"/>
  <c r="I168" i="1"/>
  <c r="I167" i="1"/>
  <c r="I166" i="1"/>
  <c r="F165" i="1"/>
  <c r="E165" i="1"/>
  <c r="B165" i="1"/>
  <c r="G164" i="1"/>
  <c r="I162" i="1"/>
  <c r="I161" i="1"/>
  <c r="I160" i="1"/>
  <c r="I159" i="1"/>
  <c r="I158" i="1"/>
  <c r="H164" i="1" s="1"/>
  <c r="I157" i="1"/>
  <c r="F156" i="1"/>
  <c r="E156" i="1"/>
  <c r="B156" i="1"/>
  <c r="F155" i="1"/>
  <c r="E155" i="1"/>
  <c r="B155" i="1"/>
  <c r="G154" i="1"/>
  <c r="I152" i="1"/>
  <c r="I151" i="1"/>
  <c r="I150" i="1"/>
  <c r="F149" i="1"/>
  <c r="E149" i="1"/>
  <c r="B149" i="1"/>
  <c r="F148" i="1"/>
  <c r="E148" i="1"/>
  <c r="B148" i="1"/>
  <c r="G147" i="1"/>
  <c r="I147" i="1" s="1"/>
  <c r="I138" i="1" s="1"/>
  <c r="I145" i="1"/>
  <c r="I144" i="1"/>
  <c r="I143" i="1"/>
  <c r="I142" i="1"/>
  <c r="I141" i="1"/>
  <c r="I140" i="1"/>
  <c r="I139" i="1"/>
  <c r="H147" i="1" s="1"/>
  <c r="F138" i="1"/>
  <c r="E138" i="1"/>
  <c r="B138" i="1"/>
  <c r="G137" i="1"/>
  <c r="I135" i="1"/>
  <c r="I134" i="1"/>
  <c r="I133" i="1"/>
  <c r="I132" i="1"/>
  <c r="H137" i="1" s="1"/>
  <c r="F131" i="1"/>
  <c r="E131" i="1"/>
  <c r="B131" i="1"/>
  <c r="F130" i="1"/>
  <c r="E130" i="1"/>
  <c r="B130" i="1"/>
  <c r="G129" i="1"/>
  <c r="I127" i="1"/>
  <c r="I126" i="1"/>
  <c r="I125" i="1"/>
  <c r="I124" i="1"/>
  <c r="I123" i="1"/>
  <c r="I122" i="1"/>
  <c r="H129" i="1" s="1"/>
  <c r="F121" i="1"/>
  <c r="E121" i="1"/>
  <c r="B121" i="1"/>
  <c r="F120" i="1"/>
  <c r="E120" i="1"/>
  <c r="B120" i="1"/>
  <c r="G119" i="1"/>
  <c r="I117" i="1"/>
  <c r="I116" i="1"/>
  <c r="H119" i="1" s="1"/>
  <c r="F115" i="1"/>
  <c r="E115" i="1"/>
  <c r="B115" i="1"/>
  <c r="G114" i="1"/>
  <c r="I112" i="1"/>
  <c r="I111" i="1"/>
  <c r="I110" i="1"/>
  <c r="H114" i="1" s="1"/>
  <c r="I109" i="1"/>
  <c r="F108" i="1"/>
  <c r="E108" i="1"/>
  <c r="B108" i="1"/>
  <c r="F107" i="1"/>
  <c r="E107" i="1"/>
  <c r="B107" i="1"/>
  <c r="G106" i="1"/>
  <c r="I104" i="1"/>
  <c r="I103" i="1"/>
  <c r="I102" i="1"/>
  <c r="I101" i="1"/>
  <c r="I100" i="1"/>
  <c r="F99" i="1"/>
  <c r="E99" i="1"/>
  <c r="B99" i="1"/>
  <c r="G98" i="1"/>
  <c r="I96" i="1"/>
  <c r="I95" i="1"/>
  <c r="I94" i="1"/>
  <c r="H98" i="1" s="1"/>
  <c r="I93" i="1"/>
  <c r="F92" i="1"/>
  <c r="E92" i="1"/>
  <c r="B92" i="1"/>
  <c r="G91" i="1"/>
  <c r="I89" i="1"/>
  <c r="I88" i="1"/>
  <c r="H91" i="1" s="1"/>
  <c r="F87" i="1"/>
  <c r="E87" i="1"/>
  <c r="B87" i="1"/>
  <c r="G86" i="1"/>
  <c r="I84" i="1"/>
  <c r="I83" i="1"/>
  <c r="I82" i="1"/>
  <c r="I81" i="1"/>
  <c r="I80" i="1"/>
  <c r="F79" i="1"/>
  <c r="E79" i="1"/>
  <c r="B79" i="1"/>
  <c r="G78" i="1"/>
  <c r="I76" i="1"/>
  <c r="I75" i="1"/>
  <c r="I74" i="1"/>
  <c r="I73" i="1"/>
  <c r="I72" i="1"/>
  <c r="F71" i="1"/>
  <c r="E71" i="1"/>
  <c r="B71" i="1"/>
  <c r="G70" i="1"/>
  <c r="I68" i="1"/>
  <c r="I67" i="1"/>
  <c r="I66" i="1"/>
  <c r="F65" i="1"/>
  <c r="E65" i="1"/>
  <c r="B65" i="1"/>
  <c r="F64" i="1"/>
  <c r="E64" i="1"/>
  <c r="B64" i="1"/>
  <c r="G63" i="1"/>
  <c r="I61" i="1"/>
  <c r="I60" i="1"/>
  <c r="I59" i="1"/>
  <c r="I58" i="1"/>
  <c r="I57" i="1"/>
  <c r="I56" i="1"/>
  <c r="H63" i="1" s="1"/>
  <c r="F55" i="1"/>
  <c r="E55" i="1"/>
  <c r="B55" i="1"/>
  <c r="G54" i="1"/>
  <c r="I52" i="1"/>
  <c r="F51" i="1"/>
  <c r="E51" i="1"/>
  <c r="B51" i="1"/>
  <c r="G50" i="1"/>
  <c r="I50" i="1" s="1"/>
  <c r="I46" i="1" s="1"/>
  <c r="I48" i="1"/>
  <c r="H50" i="1" s="1"/>
  <c r="I47" i="1"/>
  <c r="F46" i="1"/>
  <c r="E46" i="1"/>
  <c r="B46" i="1"/>
  <c r="F45" i="1"/>
  <c r="E45" i="1"/>
  <c r="B45" i="1"/>
  <c r="G44" i="1"/>
  <c r="I42" i="1"/>
  <c r="I41" i="1"/>
  <c r="I40" i="1"/>
  <c r="I39" i="1"/>
  <c r="I38" i="1"/>
  <c r="I37" i="1"/>
  <c r="I36" i="1"/>
  <c r="I35" i="1"/>
  <c r="I34" i="1"/>
  <c r="I33" i="1"/>
  <c r="I32" i="1"/>
  <c r="F31" i="1"/>
  <c r="E31" i="1"/>
  <c r="B31" i="1"/>
  <c r="G30" i="1"/>
  <c r="I28" i="1"/>
  <c r="F27" i="1"/>
  <c r="E27" i="1"/>
  <c r="B27" i="1"/>
  <c r="G26" i="1"/>
  <c r="I24" i="1"/>
  <c r="I23" i="1"/>
  <c r="I22" i="1"/>
  <c r="I21" i="1"/>
  <c r="I20" i="1"/>
  <c r="I19" i="1"/>
  <c r="I18" i="1"/>
  <c r="F17" i="1"/>
  <c r="E17" i="1"/>
  <c r="B17" i="1"/>
  <c r="G16" i="1"/>
  <c r="I14" i="1"/>
  <c r="I13" i="1"/>
  <c r="I12" i="1"/>
  <c r="I11" i="1"/>
  <c r="I10" i="1"/>
  <c r="F9" i="1"/>
  <c r="E9" i="1"/>
  <c r="B9" i="1"/>
  <c r="F8" i="1"/>
  <c r="E8" i="1"/>
  <c r="B8" i="1"/>
  <c r="A3" i="1"/>
  <c r="I190" i="1" l="1"/>
  <c r="I180" i="1" s="1"/>
  <c r="I129" i="1"/>
  <c r="I26" i="1"/>
  <c r="I17" i="1" s="1"/>
  <c r="I44" i="1"/>
  <c r="I31" i="1" s="1"/>
  <c r="I63" i="1"/>
  <c r="I55" i="1" s="1"/>
  <c r="I91" i="1"/>
  <c r="I87" i="1" s="1"/>
  <c r="I98" i="1"/>
  <c r="I92" i="1" s="1"/>
  <c r="I114" i="1"/>
  <c r="I108" i="1" s="1"/>
  <c r="I119" i="1"/>
  <c r="I115" i="1" s="1"/>
  <c r="I137" i="1"/>
  <c r="I131" i="1" s="1"/>
  <c r="I164" i="1"/>
  <c r="I156" i="1" s="1"/>
  <c r="H16" i="1"/>
  <c r="I16" i="1" s="1"/>
  <c r="I9" i="1" s="1"/>
  <c r="H26" i="1"/>
  <c r="H30" i="1"/>
  <c r="I30" i="1" s="1"/>
  <c r="I27" i="1" s="1"/>
  <c r="H44" i="1"/>
  <c r="H54" i="1"/>
  <c r="I54" i="1" s="1"/>
  <c r="I51" i="1" s="1"/>
  <c r="H70" i="1"/>
  <c r="I70" i="1" s="1"/>
  <c r="I65" i="1" s="1"/>
  <c r="H78" i="1"/>
  <c r="I78" i="1" s="1"/>
  <c r="I71" i="1" s="1"/>
  <c r="H86" i="1"/>
  <c r="I86" i="1" s="1"/>
  <c r="I79" i="1" s="1"/>
  <c r="H106" i="1"/>
  <c r="I106" i="1" s="1"/>
  <c r="I99" i="1" s="1"/>
  <c r="H154" i="1"/>
  <c r="I154" i="1" s="1"/>
  <c r="I149" i="1" s="1"/>
  <c r="H172" i="1"/>
  <c r="I172" i="1" s="1"/>
  <c r="I165" i="1" s="1"/>
  <c r="H178" i="1"/>
  <c r="I178" i="1" s="1"/>
  <c r="I173" i="1" s="1"/>
  <c r="H196" i="1"/>
  <c r="I196" i="1" s="1"/>
  <c r="I191" i="1" s="1"/>
  <c r="I121" i="1"/>
  <c r="I198" i="1"/>
</calcChain>
</file>

<file path=xl/sharedStrings.xml><?xml version="1.0" encoding="utf-8"?>
<sst xmlns="http://schemas.openxmlformats.org/spreadsheetml/2006/main" count="593" uniqueCount="204">
  <si>
    <t>COMPOSIÇÃO DE PREÇOS UNITÁRIOS</t>
  </si>
  <si>
    <t>ITEM</t>
  </si>
  <si>
    <t>SERVIÇOS</t>
  </si>
  <si>
    <t>UNID</t>
  </si>
  <si>
    <t>QUANT</t>
  </si>
  <si>
    <t>P.UNIT</t>
  </si>
  <si>
    <t>TOTAL</t>
  </si>
  <si>
    <t>TIPO</t>
  </si>
  <si>
    <t>CÓDIGO</t>
  </si>
  <si>
    <t>INSUMO</t>
  </si>
  <si>
    <t>D00343</t>
  </si>
  <si>
    <t>Taxa de Incêndio</t>
  </si>
  <si>
    <t>UND.</t>
  </si>
  <si>
    <t>D00322</t>
  </si>
  <si>
    <t>Taxa do CREA (II)</t>
  </si>
  <si>
    <t>D00321</t>
  </si>
  <si>
    <t>Ligação provisória - luz</t>
  </si>
  <si>
    <t>D00387</t>
  </si>
  <si>
    <t>Ligação provisória - agua/esgoto</t>
  </si>
  <si>
    <t>D00389</t>
  </si>
  <si>
    <t>Taxa da PMB (II)</t>
  </si>
  <si>
    <t>BDI</t>
  </si>
  <si>
    <t>Taxa utilizada</t>
  </si>
  <si>
    <t>%</t>
  </si>
  <si>
    <t>SARRAFO DE MADEIRA NAO APARELHADA *2,5 X 7* CM, MACARANDUBA, ANGELIM OU EQUIVALENTE DA REGIAO</t>
  </si>
  <si>
    <t>M</t>
  </si>
  <si>
    <t>PONTALETE DE MADEIRA NAO APARELHADA *7,5 X 7,5* CM (3 X 3 ") PINUS, MISTA OU EQUIVALENTE DA REGIAO</t>
  </si>
  <si>
    <t>PLACA DE OBRA (PARA CONSTRUCAO CIVIL) EM CHAPA GALVANIZADA *N. 22*, DE *2,0 X 1,125* M</t>
  </si>
  <si>
    <t>M2</t>
  </si>
  <si>
    <t>PREGO DE ACO POLIDO COM CABECA 18 X 30 (2 3/4 X 10)</t>
  </si>
  <si>
    <t>KG</t>
  </si>
  <si>
    <t>COMPOSICAO</t>
  </si>
  <si>
    <t>CARPINTEIRO DE FORMAS COM ENCARGOS COMPLEMENTARES</t>
  </si>
  <si>
    <t>H</t>
  </si>
  <si>
    <t>SERVENTE COM ENCARGOS COMPLEMENTARES</t>
  </si>
  <si>
    <t>CONCRETO MAGRO PARA LASTRO, TRAÇO 1:4,5:4,5 (CIMENTO/ AREIA MÉDIA/ BRITA 1)  - PREPARO MECÂNICO COM BETONEIRA 400 L. AF_07/2016</t>
  </si>
  <si>
    <t>M3</t>
  </si>
  <si>
    <t>PECA DE MADEIRA NAO APARELHADA *7,5 X 7,5* CM (3 X 3 ") MACARANDUBA, ANGELIM OU EQUIVALENTE DA REGIAO</t>
  </si>
  <si>
    <t>PREGO DE ACO POLIDO COM CABECA 17 X 21 (2 X 11)</t>
  </si>
  <si>
    <t>TINTA ACRILICA PREMIUM, COR BRANCO FOSCO</t>
  </si>
  <si>
    <t>L</t>
  </si>
  <si>
    <t>TABUA DE MADEIRA NAO APARELHADA *2,5 X 23* CM (1 x 9 ") PINUS, MISTA OU EQUIVALENTE DA REGIAO</t>
  </si>
  <si>
    <t>AJUDANTE DE CARPINTEIRO COM ENCARGOS COMPLEMENTARES</t>
  </si>
  <si>
    <t>SERRA CIRCULAR DE BANCADA COM MOTOR ELÉTRICO POTÊNCIA DE 5HP, COM COIFA PARA DISCO 10" - CHP DIURNO. AF_08/2015</t>
  </si>
  <si>
    <t>CHP</t>
  </si>
  <si>
    <t>SERRA CIRCULAR DE BANCADA COM MOTOR ELÉTRICO POTÊNCIA DE 5HP, COM COIFA PARA DISCO 10" - CHI DIURNO. AF_08/2015</t>
  </si>
  <si>
    <t>CHI</t>
  </si>
  <si>
    <t>CONCRETO MAGRO PARA LASTRO, TRAÇO 1:4,5:4,5 (CIMENTO/ AREIA MÉDIA/ BRITA 1)  - PREPARO MANUAL. AF_07/2016</t>
  </si>
  <si>
    <t>MARCAÇÃO DE PONTOS EM GABARITO OU CAVALETE. AF_10/2018</t>
  </si>
  <si>
    <t>UN</t>
  </si>
  <si>
    <t>PEDREIRO COM ENCARGOS COMPLEMENTARES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</si>
  <si>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</si>
  <si>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</si>
  <si>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ARGILA, ARGILA VERMELHA OU ARGILA ARENOSA (RETIRADA NA JAZIDA, SEM TRANSPORTE)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</si>
  <si>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</si>
  <si>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</si>
  <si>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CONCRETO MAGRO PARA LASTRO, TRAÇO 1:4,5:4,5 (CIMENTO/ AREIA MÉDIA/ BRITA 1)  - PREPARO MECÂNICO COM BETONEIRA 600 L. AF_07/2016</t>
  </si>
  <si>
    <t>1358</t>
  </si>
  <si>
    <t>CHAPA DE MADEIRA COMPENSADA RESINADA PARA FORMA DE CONCRETO, DE *2,2 X 1,1* M, E = 17 MM</t>
  </si>
  <si>
    <t>88239</t>
  </si>
  <si>
    <t>88262</t>
  </si>
  <si>
    <t>91692</t>
  </si>
  <si>
    <t>91693</t>
  </si>
  <si>
    <t>ARAME RECOZIDO 18 BWG, 1,25 MM (0,01 KG/M)</t>
  </si>
  <si>
    <t>ESPACADOR / DISTANCIADOR CIRCULAR COM ENTRADA LATERAL, EM PLASTICO, PARA VERGALHAO *4,2 A 12,5* MM, COBRIMENTO 20 MM</t>
  </si>
  <si>
    <t>AJUDANTE DE ARMADOR COM ENCARGOS COMPLEMENTARES</t>
  </si>
  <si>
    <t>ARMADOR COM ENCARGOS COMPLEMENTARES</t>
  </si>
  <si>
    <t>CORTE E DOBRA DE AÇO CA-50, DIÂMETRO DE 10,0 MM, UTILIZADO EM ESTRUTURAS DIVERSAS, EXCETO LAJES. AF_12/2015</t>
  </si>
  <si>
    <t>CHUMBADOR DE ACO, 16.0 MM EM AÇO CA-25, INCLUSO PORCA E ARRUELA</t>
  </si>
  <si>
    <t>CARPINTEIRO COM ENCARGOS COMPLEMENTARES</t>
  </si>
  <si>
    <t>PERFIL "I" DE ACO LAMINADO, "I" 152 X 22</t>
  </si>
  <si>
    <t>SERRALHEIRO COM ENCARGOS COMPLEMENTARES</t>
  </si>
  <si>
    <t>SOLDA DE TOPO EM CHAPA/PERFIL/TUBO DE AÇO CHANFRADO, ESPESSURA=1/4''. AF_06/2018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</si>
  <si>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</si>
  <si>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</si>
  <si>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>CONCRETO FCK = 25MPA, TRAÇO 1:2,1:2,5 (CIMENTO/ AREIA MÉDIA/ BRITA 1)  - PREPARO MECÂNICO COM BETONEIRA 600 L. AF_07/2016</t>
  </si>
  <si>
    <t>PERFIL "I" DE ACO LAMINADO, "W" 410 X 67</t>
  </si>
  <si>
    <t>ACO CA-25, 16,0 MM, VERGALHAO</t>
  </si>
  <si>
    <t>TELHA DE ACO ZINCADO TRAPEZOIDAL, A = *40* MM, E = 0,5 MM, SEM PINTURA</t>
  </si>
  <si>
    <t>HASTE RETA PARA GANCHO DE FERRO GALVANIZADO, COM ROSCA 1/4 " X 30 CM PARA FIXACAO DE TELHA METALICA, INCLUI PORCA E ARRUELAS DE VEDACAO</t>
  </si>
  <si>
    <t>CJ</t>
  </si>
  <si>
    <t>TELHADISTA COM ENCARGOS COMPLEMENTARES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</si>
  <si>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</si>
  <si>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</si>
  <si>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>TELA DE ACO SOLDADA NERVURADA CA-60, Q-92, (1,48 KG/M2), DIAMETRO DO FIO = 4,2 MM, LARGURA =  2,45 X 60 M DE COMPRIMENTO, ESPACAMENTO DA MALHA = 15  X 15 CM</t>
  </si>
  <si>
    <t>AREIA MEDIA - POSTO JAZIDA/FORNECEDOR (RETIRADO NA JAZIDA, SEM TRANSPORTE)</t>
  </si>
  <si>
    <t>CIMENTO PORTLAND COMPOSTO CP II-32</t>
  </si>
  <si>
    <t>PEDRA BRITADA N. 1 (9,5 a 19 MM) POSTO PEDREIRA/FORNECEDOR, SEM FRETE</t>
  </si>
  <si>
    <t>OPERADOR DE BETONEIRA ESTACIONÁRIA/MISTURADOR COM ENCARGOS COMPLEMENTARES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</si>
  <si>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</si>
  <si>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</si>
  <si>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7347</t>
  </si>
  <si>
    <t>TINTA ACRILICA PREMIUM PARA PISO</t>
  </si>
  <si>
    <t>GL</t>
  </si>
  <si>
    <t>88310</t>
  </si>
  <si>
    <t>PINTOR COM ENCARGOS COMPLEMENTARES</t>
  </si>
  <si>
    <t>88316</t>
  </si>
  <si>
    <t>ELETRODUTO FLEXÍVEL CORRUGADO, PVC, DN 20 MM (1/2"),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</si>
  <si>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</si>
  <si>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CABO DE COBRE FLEXÍVEL ISOLADO, 4 MM², ANTI-CHAMA 450/750 V, PARA CIRCUITOS TERMINAIS - FORNECIMENTO E INSTALAÇÃO. AF_12/2015</t>
  </si>
  <si>
    <t>CAIXA OCTOGONAL 3" X 3", PVC, INSTALADA EM LAJE - FORNECIMENTO E INSTALAÇÃO. AF_12/2015</t>
  </si>
  <si>
    <t>CAIXA RETANGULAR 4" X 2" MÉDIA (1,30 M DO PISO), PVC, INSTALADA EM PAREDE - FORNECIMENTO E INSTALAÇÃO. AF_12/2015</t>
  </si>
  <si>
    <t>INTERRUPTOR PARALELO (2 MÓDULOS), 10A/250V, INCLUINDO SUPORTE E PLACA - FORNECIMENTO E INSTALAÇÃO. AF_12/2015</t>
  </si>
  <si>
    <t>LAMPADA VAPOR METALICO TUBULAR 400 W (BASE E40)</t>
  </si>
  <si>
    <t>PROJETOR RETANGULAR FECHADO PARA LAMPADA VAPOR DE MERCURIO/SODIO 250 W A 500 W, CABECEIRAS EM ALUMINIO FUNDIDO, CORPO EM ALUMINIO ANODIZADO, PARA LAMPADA E40 FECHAMENTO EM VIDRO TEMPERADO.</t>
  </si>
  <si>
    <t>REATOR P/ 1 LAMPADA VAPOR DE MERCURIO 400W USO EXT</t>
  </si>
  <si>
    <t>AUXILIAR DE ELETRICISTA COM ENCARGOS COMPLEMENTARES</t>
  </si>
  <si>
    <t>ELETRICISTA COM ENCARGOS COMPLEMENTARES</t>
  </si>
  <si>
    <t>QUADRO DE DISTRIBUICAO COM BARRAMENTO TRIFASICO, DE SOBREPOR, EM CHAPA DE ACO GALVANIZADO, PARA 18 DISJUNTORES DIN, 100 A</t>
  </si>
  <si>
    <t>D00154</t>
  </si>
  <si>
    <t xml:space="preserve">TRAVE METÁLICA P/ FUTEBOL DE SALÃO </t>
  </si>
  <si>
    <t xml:space="preserve">UN </t>
  </si>
  <si>
    <t xml:space="preserve">D00153 </t>
  </si>
  <si>
    <t>POSTE METÁLICO P/ REDE DE VÔLEI</t>
  </si>
  <si>
    <t xml:space="preserve">D00155 </t>
  </si>
  <si>
    <t>SUPORTE METÁLICO P/ BASQUETE C/ ARO</t>
  </si>
  <si>
    <t>RETIRADA DE ENTULHO - MANUALMENTE (INCL. CAIXA COLETORA)</t>
  </si>
  <si>
    <t>ESCAVAÇÃO MANUAL ATE 1.50M DE PROFUNDIDADE</t>
  </si>
  <si>
    <t>TABELA EM MAD. LEI P/ ARO DE BASQUETE</t>
  </si>
  <si>
    <t xml:space="preserve">D00134  </t>
  </si>
  <si>
    <t>PLACA DE INAUGURAÇÃO EM INOX/LETRAS BX. RELEVO-(60 X 40CM)</t>
  </si>
  <si>
    <t>LAVADORA DE ALTA PRESSAO (LAVA-JATO) PARA AGUA FRIA, PRESSAO DE OPERACAO ENTRE 1400 E 1900 LIB/POL2, VAZAO MAXIMA ENTRE  400 E 700 L/H</t>
  </si>
  <si>
    <t>PLANILHA DE COMPOSIÇÃO DE BDI</t>
  </si>
  <si>
    <t>DESCRIÇÃO</t>
  </si>
  <si>
    <t>A</t>
  </si>
  <si>
    <t>DESPESAS INDIRETAS</t>
  </si>
  <si>
    <t>A.1</t>
  </si>
  <si>
    <t>ADMINISTRAÇÃO CENTRAL</t>
  </si>
  <si>
    <t>A.2</t>
  </si>
  <si>
    <t>DESPESAS FINANCEIRAS</t>
  </si>
  <si>
    <t>A.3</t>
  </si>
  <si>
    <t>SEGUROS E GARANTIA</t>
  </si>
  <si>
    <t>A.4</t>
  </si>
  <si>
    <t>RISCOS</t>
  </si>
  <si>
    <t>B</t>
  </si>
  <si>
    <t>IMPOSTOS</t>
  </si>
  <si>
    <t>B.1</t>
  </si>
  <si>
    <t>COFINS</t>
  </si>
  <si>
    <t>B.2</t>
  </si>
  <si>
    <t>PIS</t>
  </si>
  <si>
    <t>B.3</t>
  </si>
  <si>
    <t>ISS</t>
  </si>
  <si>
    <t>B.4</t>
  </si>
  <si>
    <t>CPRB</t>
  </si>
  <si>
    <t>C</t>
  </si>
  <si>
    <t>BONIFICAÇÃO (LUCRO)</t>
  </si>
  <si>
    <t>TOTAL BDI = [ ( 1+ ( AC + S + R + G)(1+DF) (1+ L)/(1-T) - 1 ] *100</t>
  </si>
  <si>
    <t>PLANILHA DE ENCARGOS SOCIAIS (LS) - HORISTA</t>
  </si>
  <si>
    <t>A.</t>
  </si>
  <si>
    <t>ENCARGOS SOCIAIS  BÁSICOS</t>
  </si>
  <si>
    <t>INSS</t>
  </si>
  <si>
    <t>SESI</t>
  </si>
  <si>
    <t>SENAI</t>
  </si>
  <si>
    <t>INCRA</t>
  </si>
  <si>
    <t>A.5</t>
  </si>
  <si>
    <t>SEBRAE</t>
  </si>
  <si>
    <t>A.6</t>
  </si>
  <si>
    <t>Salario-Educação</t>
  </si>
  <si>
    <t>A.7</t>
  </si>
  <si>
    <t>Seguro contra acidentes de trabalho (INSS)</t>
  </si>
  <si>
    <t>A.8</t>
  </si>
  <si>
    <t>FGTS</t>
  </si>
  <si>
    <t>A.9</t>
  </si>
  <si>
    <t>SECONCI</t>
  </si>
  <si>
    <t>B.</t>
  </si>
  <si>
    <t>ENCARGOS SOCIAIS - COM INCIDÊNCIAS DE A</t>
  </si>
  <si>
    <t>Repouso Semanal Remunerado</t>
  </si>
  <si>
    <t>Feriados</t>
  </si>
  <si>
    <t>Auxilio-enfermidade</t>
  </si>
  <si>
    <t>13o. Salario</t>
  </si>
  <si>
    <t>B.5</t>
  </si>
  <si>
    <t>Licença-paternidade</t>
  </si>
  <si>
    <t>B.6</t>
  </si>
  <si>
    <t>Faltas Justificadas</t>
  </si>
  <si>
    <t>B.7</t>
  </si>
  <si>
    <t>Dias de Chuva</t>
  </si>
  <si>
    <t>B.8</t>
  </si>
  <si>
    <t>Auxilio de acidente de trabalho</t>
  </si>
  <si>
    <t>B.9</t>
  </si>
  <si>
    <t>Férias Gozadas</t>
  </si>
  <si>
    <t>B.10</t>
  </si>
  <si>
    <t>Salário Maternidade</t>
  </si>
  <si>
    <t>C.</t>
  </si>
  <si>
    <t>ENCARGOS SOCIAIS - SEM INCIDÊNCIAS DE A</t>
  </si>
  <si>
    <t>C.1</t>
  </si>
  <si>
    <t>Aviso-previo Indenizado</t>
  </si>
  <si>
    <t>C.2</t>
  </si>
  <si>
    <t>Aviso-previo Trabalhado</t>
  </si>
  <si>
    <t>C.3</t>
  </si>
  <si>
    <t>Férias Idenizadas</t>
  </si>
  <si>
    <t>C.4</t>
  </si>
  <si>
    <t>Depósito Recisão sem Justa Causa</t>
  </si>
  <si>
    <t>C.5</t>
  </si>
  <si>
    <t>Idenização Adicional</t>
  </si>
  <si>
    <t>D.</t>
  </si>
  <si>
    <t>TAXAS DAS REINCIDÊNCIAS</t>
  </si>
  <si>
    <t>D.1</t>
  </si>
  <si>
    <t>Reincidencia de A sobre B</t>
  </si>
  <si>
    <t>D.2</t>
  </si>
  <si>
    <t>Reincidencia de A sobre Aviso Prévio Trabalhado e Reincidencia do FGTS sobre Aviso Prévio Idenizado</t>
  </si>
  <si>
    <t>TOTAL - ENCARGOS SOCIAIS HORISTA</t>
  </si>
  <si>
    <t>PLANILHA DE ENCARGOS SOCIAIS (LS) - MENSALISTA</t>
  </si>
  <si>
    <t>-</t>
  </si>
  <si>
    <t>TOTAL - ENCARGOS SOCIAIS MENSALISTA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</si>
</sst>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0_-;\-* #,##0.000_-;_-* &quot;-&quot;??_-;_-@_-"/>
    <numFmt numFmtId="166" formatCode="_-* #,##0.00000_-;\-* #,##0.000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BankGothic Lt BT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2" fillId="0" borderId="0" xfId="2" applyFont="1" applyAlignment="1">
      <alignment vertical="center"/>
    </xf>
    <xf numFmtId="10" fontId="2" fillId="0" borderId="0" xfId="3" applyNumberFormat="1" applyFont="1" applyAlignment="1">
      <alignment horizontal="center" vertical="center"/>
    </xf>
    <xf numFmtId="10" fontId="3" fillId="0" borderId="0" xfId="3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center" vertical="center"/>
    </xf>
    <xf numFmtId="43" fontId="6" fillId="0" borderId="0" xfId="1" applyFont="1" applyAlignment="1">
      <alignment vertical="center" wrapText="1"/>
    </xf>
    <xf numFmtId="43" fontId="6" fillId="0" borderId="0" xfId="1" applyFont="1" applyAlignment="1">
      <alignment vertical="center"/>
    </xf>
    <xf numFmtId="44" fontId="5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vertical="center" wrapText="1"/>
    </xf>
    <xf numFmtId="43" fontId="5" fillId="0" borderId="0" xfId="1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/>
    </xf>
    <xf numFmtId="44" fontId="10" fillId="2" borderId="2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2" xfId="1" applyNumberFormat="1" applyFont="1" applyFill="1" applyBorder="1" applyAlignment="1">
      <alignment horizontal="right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vertical="center" wrapText="1"/>
    </xf>
    <xf numFmtId="43" fontId="10" fillId="2" borderId="2" xfId="1" applyFont="1" applyFill="1" applyBorder="1" applyAlignment="1">
      <alignment vertical="center"/>
    </xf>
    <xf numFmtId="44" fontId="10" fillId="2" borderId="2" xfId="2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2" xfId="1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6" fillId="0" borderId="2" xfId="1" applyFont="1" applyBorder="1" applyAlignment="1">
      <alignment horizontal="right" vertical="center" wrapText="1"/>
    </xf>
    <xf numFmtId="43" fontId="6" fillId="0" borderId="2" xfId="1" applyFont="1" applyBorder="1" applyAlignment="1">
      <alignment vertical="center"/>
    </xf>
    <xf numFmtId="44" fontId="12" fillId="0" borderId="2" xfId="2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3" fontId="12" fillId="3" borderId="2" xfId="1" applyFont="1" applyFill="1" applyBorder="1" applyAlignment="1">
      <alignment horizontal="right" vertical="center" wrapText="1"/>
    </xf>
    <xf numFmtId="10" fontId="6" fillId="0" borderId="2" xfId="1" applyNumberFormat="1" applyFont="1" applyBorder="1" applyAlignment="1">
      <alignment vertical="center"/>
    </xf>
    <xf numFmtId="43" fontId="12" fillId="0" borderId="2" xfId="1" applyFont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164" fontId="12" fillId="0" borderId="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166" fontId="6" fillId="0" borderId="2" xfId="1" applyNumberFormat="1" applyFont="1" applyBorder="1" applyAlignment="1">
      <alignment vertical="center"/>
    </xf>
    <xf numFmtId="10" fontId="5" fillId="0" borderId="0" xfId="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0" fillId="4" borderId="3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4" xfId="4" applyFont="1" applyBorder="1" applyAlignment="1">
      <alignment vertical="center"/>
    </xf>
    <xf numFmtId="0" fontId="14" fillId="0" borderId="5" xfId="4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0" fontId="14" fillId="0" borderId="7" xfId="3" applyNumberFormat="1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6" xfId="4" applyFont="1" applyBorder="1" applyAlignment="1">
      <alignment vertical="center"/>
    </xf>
    <xf numFmtId="10" fontId="12" fillId="0" borderId="7" xfId="3" applyNumberFormat="1" applyFont="1" applyBorder="1" applyAlignment="1">
      <alignment horizontal="center" vertical="center"/>
    </xf>
    <xf numFmtId="0" fontId="10" fillId="4" borderId="8" xfId="4" applyFont="1" applyFill="1" applyBorder="1" applyAlignment="1">
      <alignment horizontal="left" vertical="center"/>
    </xf>
    <xf numFmtId="10" fontId="15" fillId="4" borderId="12" xfId="3" quotePrefix="1" applyNumberFormat="1" applyFont="1" applyFill="1" applyBorder="1" applyAlignment="1">
      <alignment horizontal="center" vertical="center"/>
    </xf>
    <xf numFmtId="0" fontId="12" fillId="0" borderId="0" xfId="4" applyFont="1"/>
    <xf numFmtId="0" fontId="10" fillId="4" borderId="4" xfId="4" applyFont="1" applyFill="1" applyBorder="1" applyAlignment="1">
      <alignment vertical="center"/>
    </xf>
    <xf numFmtId="0" fontId="10" fillId="4" borderId="5" xfId="4" applyFont="1" applyFill="1" applyBorder="1" applyAlignment="1">
      <alignment vertical="center"/>
    </xf>
    <xf numFmtId="0" fontId="10" fillId="4" borderId="6" xfId="4" applyFont="1" applyFill="1" applyBorder="1" applyAlignment="1">
      <alignment vertical="center"/>
    </xf>
    <xf numFmtId="10" fontId="10" fillId="4" borderId="7" xfId="3" applyNumberFormat="1" applyFont="1" applyFill="1" applyBorder="1" applyAlignment="1">
      <alignment horizontal="center" vertical="center"/>
    </xf>
    <xf numFmtId="0" fontId="14" fillId="0" borderId="0" xfId="4" applyFont="1"/>
    <xf numFmtId="0" fontId="10" fillId="4" borderId="13" xfId="4" applyFont="1" applyFill="1" applyBorder="1" applyAlignment="1">
      <alignment horizontal="left" vertical="center"/>
    </xf>
    <xf numFmtId="0" fontId="10" fillId="4" borderId="14" xfId="4" applyFont="1" applyFill="1" applyBorder="1" applyAlignment="1">
      <alignment vertical="center"/>
    </xf>
    <xf numFmtId="0" fontId="10" fillId="4" borderId="15" xfId="4" applyFont="1" applyFill="1" applyBorder="1" applyAlignment="1">
      <alignment vertical="center"/>
    </xf>
    <xf numFmtId="0" fontId="10" fillId="4" borderId="16" xfId="4" applyFont="1" applyFill="1" applyBorder="1" applyAlignment="1">
      <alignment vertical="center"/>
    </xf>
    <xf numFmtId="10" fontId="10" fillId="4" borderId="17" xfId="3" applyNumberFormat="1" applyFont="1" applyFill="1" applyBorder="1" applyAlignment="1">
      <alignment horizontal="right" vertical="center"/>
    </xf>
    <xf numFmtId="10" fontId="10" fillId="4" borderId="17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4" borderId="4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15" fillId="4" borderId="9" xfId="4" applyFont="1" applyFill="1" applyBorder="1" applyAlignment="1">
      <alignment horizontal="right" vertical="center" wrapText="1"/>
    </xf>
    <xf numFmtId="0" fontId="15" fillId="4" borderId="10" xfId="4" applyFont="1" applyFill="1" applyBorder="1" applyAlignment="1">
      <alignment horizontal="right" vertical="center" wrapText="1"/>
    </xf>
    <xf numFmtId="0" fontId="15" fillId="4" borderId="11" xfId="4" applyFont="1" applyFill="1" applyBorder="1" applyAlignment="1">
      <alignment horizontal="right" vertical="center" wrapText="1"/>
    </xf>
    <xf numFmtId="0" fontId="12" fillId="0" borderId="4" xfId="4" applyFont="1" applyBorder="1" applyAlignment="1">
      <alignment horizontal="left" vertical="center" wrapText="1"/>
    </xf>
    <xf numFmtId="0" fontId="12" fillId="0" borderId="5" xfId="4" applyFont="1" applyBorder="1" applyAlignment="1">
      <alignment horizontal="left" vertical="center" wrapText="1"/>
    </xf>
    <xf numFmtId="0" fontId="12" fillId="0" borderId="6" xfId="4" applyFont="1" applyBorder="1" applyAlignment="1">
      <alignment horizontal="left" vertical="center" wrapText="1"/>
    </xf>
  </cellXfs>
  <cellStyles count="5">
    <cellStyle name="Moeda" xfId="2" builtinId="4"/>
    <cellStyle name="Normal" xfId="0" builtinId="0"/>
    <cellStyle name="Normal 2 2" xfId="4" xr:uid="{80EDA703-CF6D-44E4-86B5-E9B8169898AB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esktop/EDITAL%20E%20ANEXOS%20TP.002.2019.SEMEC.QUADRAS/QUADRA%2001%20-%20DINIZ%20COELHO/Or&#231;amento%20-%20Quadra%201%20-%20Dini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s/directory/cd0877d1ea9944deab88a7e74d133af4.ExcelAutomationServiceFrontend.WorkingDir/NoAVScans/834a5ea9-53e5-42f5-9e05-c6bdc7ebf959/in/Quadra%201/Processo%20-%20Quadra%201%20-%20Rev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. CÁLCULO"/>
      <sheetName val="CPU"/>
      <sheetName val="CRONOGRAMA"/>
      <sheetName val="BDI"/>
      <sheetName val="LS-HORISTA"/>
      <sheetName val="LS-MENSALISTA"/>
    </sheetNames>
    <sheetDataSet>
      <sheetData sheetId="0">
        <row r="3">
          <cell r="A3" t="str">
            <v>OBRA: CONSTRUÇÃO DE QUADRA DE ESPORTES DINIZ DE SOUZA COELHO, PREFEITURA MUNICIPAL DE MOCAJUBA/PA</v>
          </cell>
        </row>
        <row r="8">
          <cell r="A8">
            <v>1</v>
          </cell>
          <cell r="D8" t="str">
            <v>SERVIÇOS PRELIMINARES</v>
          </cell>
          <cell r="E8" t="str">
            <v/>
          </cell>
        </row>
        <row r="9">
          <cell r="A9" t="str">
            <v>1.1</v>
          </cell>
          <cell r="D9" t="str">
            <v xml:space="preserve">LICENÇAS E TAXAS DA OBRA </v>
          </cell>
          <cell r="E9" t="str">
            <v>CJ</v>
          </cell>
        </row>
        <row r="10">
          <cell r="A10" t="str">
            <v>1.2</v>
          </cell>
          <cell r="D10" t="str">
            <v>PLACA DE OBRA EM CHAPA DE AÇO GALVANIZADO</v>
          </cell>
          <cell r="E10" t="str">
            <v>M2</v>
          </cell>
        </row>
        <row r="11">
          <cell r="A11" t="str">
            <v>1.3</v>
          </cell>
          <cell r="D11" t="str">
            <v>LIMPEZA MANUAL DO TERRENO (C/ RASPAGEM SUPERFICIAL)</v>
          </cell>
          <cell r="E11" t="str">
            <v>M2</v>
          </cell>
        </row>
        <row r="12">
          <cell r="A12" t="str">
            <v>1.4</v>
          </cell>
          <cell r="D12" t="str">
            <v>LOCAÇÃO CONVENCIONAL DE OBRA, UTILIZANDO GABARITO DE TÁBUAS CORRIDAS PONTALETADAS A CADA 2,00M -  2 UTILIZAÇÕES. AF_10/2018</v>
          </cell>
          <cell r="E12" t="str">
            <v>M</v>
          </cell>
        </row>
        <row r="13">
          <cell r="A13">
            <v>2</v>
          </cell>
          <cell r="D13" t="str">
            <v>MOVIMENTO DE TERRA</v>
          </cell>
        </row>
        <row r="14">
          <cell r="A14" t="str">
            <v>2.1</v>
          </cell>
          <cell r="D14" t="str">
            <v>ESCAVAÇÃO MANUAL PARA BLOCO DE COROAMENTO OU SAPATA, COM PREVISÃO DE FÔRMA. AF_06/2017</v>
          </cell>
          <cell r="E14" t="str">
            <v>M3</v>
          </cell>
        </row>
        <row r="15">
          <cell r="A15" t="str">
            <v>2.2</v>
          </cell>
          <cell r="D15" t="str">
            <v>REATERRO MANUAL APILOADO COM SOQUETE. AF_10/2017</v>
          </cell>
          <cell r="E15" t="str">
            <v>M3</v>
          </cell>
        </row>
        <row r="16">
          <cell r="A16" t="str">
            <v>2.3</v>
          </cell>
          <cell r="D16" t="str">
            <v>ATERRO MANUAL DE VALAS COM SOLO ARGILO-ARENOSO E COMPACTAÇÃO MECANIZADA. AF_05/2016</v>
          </cell>
          <cell r="E16" t="str">
            <v>M3</v>
          </cell>
        </row>
        <row r="17">
          <cell r="A17">
            <v>3</v>
          </cell>
          <cell r="D17" t="str">
            <v>FUNDAÇÃO</v>
          </cell>
          <cell r="E17" t="str">
            <v/>
          </cell>
        </row>
        <row r="18">
          <cell r="A18" t="str">
            <v>3.1</v>
          </cell>
          <cell r="D18" t="str">
            <v>LASTRO DE CONCRETO MAGRO, APLICADO EM BLOCOS DE COROAMENTO OU SAPATAS, ESPESSURA DE 5 CM. AF_08/2017</v>
          </cell>
          <cell r="E18" t="str">
            <v>M2</v>
          </cell>
        </row>
        <row r="19">
          <cell r="A19" t="str">
            <v>3.2</v>
          </cell>
          <cell r="D19" t="str">
            <v>FABRICAÇÃO, MONTAGEM E DESMONTAGEM DE FÔRMA PARA BLOCO DE COROAMENTO, EM MADEIRA SERRADA, E=25 MM, 2 UTILIZAÇÕES. AF_06/2017</v>
          </cell>
          <cell r="E19" t="str">
            <v>M2</v>
          </cell>
        </row>
        <row r="20">
          <cell r="A20" t="str">
            <v>3.3</v>
          </cell>
          <cell r="D20" t="str">
            <v>ARMAÇÃO DE BLOCO, VIGA BALDRAME OU SAPATA UTILIZANDO AÇO CA-50 DE 10 MM - MONTAGEM. AF_06/2017</v>
          </cell>
          <cell r="E20" t="str">
            <v>KG</v>
          </cell>
        </row>
        <row r="21">
          <cell r="A21" t="str">
            <v>3.4</v>
          </cell>
          <cell r="D21" t="str">
            <v>CHUMBADOR DE AÇO - CA25 16.0MM PARA FIXAÇÃO DE ESTRUTURA METÁLICA</v>
          </cell>
          <cell r="E21" t="str">
            <v>UN</v>
          </cell>
        </row>
        <row r="22">
          <cell r="A22" t="str">
            <v>3.5</v>
          </cell>
          <cell r="D22" t="str">
            <v>ESTRUTURA METALICA EM ACO ESTRUTURAL - CHAPA 10.0 MM</v>
          </cell>
          <cell r="E22" t="str">
            <v>KG</v>
          </cell>
        </row>
        <row r="23">
          <cell r="A23" t="str">
            <v>3.6</v>
          </cell>
          <cell r="D23" t="str">
            <v>CONCRETAGEM DE BLOCOS DE COROAMENTO E VIGAS BALDRAME, FCK 25 MPA, COM USO DE JERICA  LANÇAMENTO, ADENSAMENTO E ACABAMENTO. AF_06/2017</v>
          </cell>
          <cell r="E23" t="str">
            <v>M3</v>
          </cell>
        </row>
        <row r="24">
          <cell r="A24">
            <v>4</v>
          </cell>
          <cell r="D24" t="str">
            <v>ESTRUTURA</v>
          </cell>
          <cell r="E24"/>
        </row>
        <row r="25">
          <cell r="A25" t="str">
            <v>4.1</v>
          </cell>
          <cell r="D25" t="str">
            <v>ESTRUTURA METALICA EM ACO ESTRUTURAL PERFIL I 12 X 5 1/4</v>
          </cell>
          <cell r="E25" t="str">
            <v>KG</v>
          </cell>
        </row>
        <row r="26">
          <cell r="A26" t="str">
            <v>4.2</v>
          </cell>
          <cell r="D26" t="str">
            <v>CORTE E DOBRA DE AÇO CA-25, DIÂMETRO DE 16,0 MM. AF_12/2015</v>
          </cell>
          <cell r="E26" t="str">
            <v>KG</v>
          </cell>
        </row>
        <row r="27">
          <cell r="A27">
            <v>5</v>
          </cell>
          <cell r="D27" t="str">
            <v>COBERTURA</v>
          </cell>
          <cell r="E27"/>
        </row>
        <row r="28">
          <cell r="A28" t="str">
            <v>5.1</v>
          </cell>
          <cell r="D28" t="str">
            <v>TELHAMENTO COM TELHA DE AÇO/ALUMÍNIO E = 0,5 MM, COM ATÉ 2 ÁGUAS, INCLUSO IÇAMENTO. AF_06/2016</v>
          </cell>
          <cell r="E28" t="str">
            <v>M2</v>
          </cell>
        </row>
        <row r="29">
          <cell r="A29">
            <v>6</v>
          </cell>
          <cell r="D29" t="str">
            <v>PISOS</v>
          </cell>
          <cell r="E29"/>
        </row>
        <row r="30">
          <cell r="A30" t="str">
            <v>6.1</v>
          </cell>
          <cell r="D30" t="str">
            <v>ARMACAO EM TELA DE ACO SOLDADA NERVURADA Q-92, ACO CA-60, 4,2MM, MALHA 15X15CM</v>
          </cell>
          <cell r="E30" t="str">
            <v>M2</v>
          </cell>
        </row>
        <row r="31">
          <cell r="A31" t="str">
            <v>6.2</v>
          </cell>
          <cell r="D31" t="str">
            <v>CONCRETO FCK = 25MPA, TRAÇO 1:2,1:2,5 (CIMENTO/ AREIA MÉDIA/ BRITA 1)  - PREPARO MECÂNICO COM BETONEIRA 400 L. AF_07/2016</v>
          </cell>
          <cell r="E31" t="str">
            <v>M3</v>
          </cell>
        </row>
        <row r="32">
          <cell r="A32">
            <v>7</v>
          </cell>
          <cell r="D32" t="str">
            <v>PINTURA</v>
          </cell>
          <cell r="E32"/>
        </row>
        <row r="33">
          <cell r="A33" t="str">
            <v>7.1</v>
          </cell>
          <cell r="D33" t="str">
            <v>PINTURA ACRILICA EM PISO CIMENTADO, TRES DEMAOS</v>
          </cell>
          <cell r="E33" t="str">
            <v>M2</v>
          </cell>
        </row>
        <row r="34">
          <cell r="A34">
            <v>8</v>
          </cell>
          <cell r="D34" t="str">
            <v>INSTALAÇÕES ELÉTRICAS</v>
          </cell>
        </row>
        <row r="35">
          <cell r="A35" t="str">
            <v>8.1</v>
          </cell>
          <cell r="D35" t="str">
            <v>PONTO DE ILUMINAÇÃO  INCLUINDO CAIXA ELÉTRICA, ELETRODUTO, CABO (EXCLUINDO LUMINÁRIA E LÂMPADA). AF_01/2016</v>
          </cell>
          <cell r="E35" t="str">
            <v>UN</v>
          </cell>
        </row>
        <row r="36">
          <cell r="A36" t="str">
            <v>8.2</v>
          </cell>
          <cell r="D36" t="str">
            <v>REFLETOR RETANGULAR FECHADO COM LAMPADA VAPOR METALICO 400 W</v>
          </cell>
          <cell r="E36" t="str">
            <v>UN</v>
          </cell>
        </row>
        <row r="37">
          <cell r="A37" t="str">
            <v>8.3</v>
          </cell>
          <cell r="D37" t="str">
            <v>QUADRO DE DISTRIBUICAO DE ENERGIA DE EMBUTIR, EM CHAPA METALICA, PARA 18 DISJUNTORES TERMOMAGNETICOS MONOPOLARES, COM BARRAMENTO TRIFASICO E NEUTRO, FORNECIMENTO E INSTALACAO</v>
          </cell>
          <cell r="E37" t="str">
            <v>UN</v>
          </cell>
        </row>
        <row r="38">
          <cell r="A38">
            <v>9</v>
          </cell>
          <cell r="D38" t="str">
            <v>DIVERSOS</v>
          </cell>
          <cell r="E38"/>
        </row>
        <row r="39">
          <cell r="A39" t="str">
            <v>9.1</v>
          </cell>
          <cell r="D39" t="str">
            <v>EQUIPAMENTO COMPLETO P/ QUADRA DE ESPORTES</v>
          </cell>
          <cell r="E39" t="str">
            <v>CJ</v>
          </cell>
        </row>
        <row r="41">
          <cell r="A41" t="str">
            <v>9.3</v>
          </cell>
          <cell r="D41" t="str">
            <v>PLACA DE INAUGURAÇÃO EM INOX/LETRAS BX. RELEVO-(60 X 40CM)</v>
          </cell>
          <cell r="E41" t="str">
            <v>UN</v>
          </cell>
        </row>
        <row r="42">
          <cell r="A42">
            <v>10</v>
          </cell>
          <cell r="D42" t="str">
            <v>LIMPEZA</v>
          </cell>
        </row>
        <row r="43">
          <cell r="A43" t="str">
            <v>10.1</v>
          </cell>
          <cell r="D43" t="str">
            <v>LIMPEZA DE SUPERFICIES COM JATO DE AGUA</v>
          </cell>
          <cell r="E43" t="str">
            <v>M2</v>
          </cell>
        </row>
      </sheetData>
      <sheetData sheetId="1"/>
      <sheetData sheetId="2"/>
      <sheetData sheetId="3"/>
      <sheetData sheetId="4">
        <row r="22">
          <cell r="J22">
            <v>0.26344196891191718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. CÁLCULO"/>
      <sheetName val="CPU"/>
      <sheetName val="CRONOGRAMA"/>
      <sheetName val="BDI"/>
      <sheetName val="LS-HORISTA"/>
      <sheetName val="LS-MENSA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J22">
            <v>0.26344196891191718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B333-DD7F-4BF0-A2DB-27C0F2B35573}">
  <dimension ref="A1:J202"/>
  <sheetViews>
    <sheetView tabSelected="1" zoomScale="90" zoomScaleNormal="90" workbookViewId="0">
      <selection activeCell="M5" sqref="M5"/>
    </sheetView>
  </sheetViews>
  <sheetFormatPr defaultRowHeight="15"/>
  <cols>
    <col min="2" max="2" width="10.85546875" customWidth="1"/>
    <col min="3" max="3" width="17" customWidth="1"/>
    <col min="4" max="4" width="10.85546875" customWidth="1"/>
    <col min="5" max="5" width="42.28515625" customWidth="1"/>
    <col min="6" max="6" width="8.7109375" customWidth="1"/>
    <col min="7" max="7" width="12.7109375" customWidth="1"/>
    <col min="8" max="8" width="16.42578125" customWidth="1"/>
    <col min="9" max="9" width="17.7109375" customWidth="1"/>
  </cols>
  <sheetData>
    <row r="1" spans="1:10" ht="98.25" customHeight="1">
      <c r="A1" s="1"/>
      <c r="B1" s="1"/>
      <c r="C1" s="2"/>
      <c r="D1" s="2"/>
      <c r="E1" s="3"/>
      <c r="F1" s="1"/>
      <c r="G1" s="1"/>
      <c r="H1" s="4"/>
      <c r="I1" s="1"/>
      <c r="J1" s="5"/>
    </row>
    <row r="2" spans="1:10" ht="15.75">
      <c r="A2" s="76"/>
      <c r="B2" s="76"/>
      <c r="C2" s="76"/>
      <c r="D2" s="76"/>
      <c r="E2" s="76"/>
      <c r="F2" s="77"/>
      <c r="G2" s="76"/>
      <c r="H2" s="76"/>
      <c r="I2" s="76"/>
      <c r="J2" s="6"/>
    </row>
    <row r="3" spans="1:10" ht="15.75">
      <c r="A3" s="78" t="str">
        <f>[1]ORÇAMENTO!A3</f>
        <v>OBRA: CONSTRUÇÃO DE QUADRA DE ESPORTES DINIZ DE SOUZA COELHO, PREFEITURA MUNICIPAL DE MOCAJUBA/PA</v>
      </c>
      <c r="B3" s="78"/>
      <c r="C3" s="78"/>
      <c r="D3" s="78"/>
      <c r="E3" s="78"/>
      <c r="F3" s="79"/>
      <c r="G3" s="78"/>
      <c r="H3" s="78"/>
      <c r="I3" s="78"/>
      <c r="J3" s="78"/>
    </row>
    <row r="4" spans="1:10">
      <c r="A4" s="7"/>
      <c r="B4" s="8"/>
      <c r="C4" s="9"/>
      <c r="D4" s="9"/>
      <c r="E4" s="10"/>
      <c r="F4" s="11"/>
      <c r="G4" s="11"/>
      <c r="H4" s="12"/>
      <c r="I4" s="12"/>
      <c r="J4" s="7"/>
    </row>
    <row r="5" spans="1:10" ht="26.25">
      <c r="A5" s="13"/>
      <c r="B5" s="80" t="s">
        <v>0</v>
      </c>
      <c r="C5" s="80"/>
      <c r="D5" s="80"/>
      <c r="E5" s="80"/>
      <c r="F5" s="81"/>
      <c r="G5" s="80"/>
      <c r="H5" s="80"/>
      <c r="I5" s="80"/>
      <c r="J5" s="13"/>
    </row>
    <row r="6" spans="1:10">
      <c r="A6" s="7"/>
      <c r="B6" s="14"/>
      <c r="C6" s="15"/>
      <c r="D6" s="15"/>
      <c r="E6" s="16"/>
      <c r="F6" s="7"/>
      <c r="G6" s="17"/>
      <c r="H6" s="12"/>
      <c r="I6" s="12"/>
      <c r="J6" s="7"/>
    </row>
    <row r="7" spans="1:10" ht="15.75" customHeight="1">
      <c r="A7" s="18"/>
      <c r="B7" s="19" t="s">
        <v>1</v>
      </c>
      <c r="C7" s="19"/>
      <c r="D7" s="19"/>
      <c r="E7" s="20" t="s">
        <v>2</v>
      </c>
      <c r="F7" s="19" t="s">
        <v>3</v>
      </c>
      <c r="G7" s="21" t="s">
        <v>4</v>
      </c>
      <c r="H7" s="22" t="s">
        <v>5</v>
      </c>
      <c r="I7" s="22" t="s">
        <v>6</v>
      </c>
      <c r="J7" s="23"/>
    </row>
    <row r="8" spans="1:10" ht="15.75" customHeight="1">
      <c r="A8" s="18"/>
      <c r="B8" s="24">
        <f>[1]ORÇAMENTO!A8</f>
        <v>1</v>
      </c>
      <c r="C8" s="25"/>
      <c r="D8" s="25"/>
      <c r="E8" s="26" t="str">
        <f>[1]ORÇAMENTO!D8</f>
        <v>SERVIÇOS PRELIMINARES</v>
      </c>
      <c r="F8" s="26" t="str">
        <f>[1]ORÇAMENTO!E8</f>
        <v/>
      </c>
      <c r="G8" s="27"/>
      <c r="H8" s="28"/>
      <c r="I8" s="28"/>
      <c r="J8" s="23"/>
    </row>
    <row r="9" spans="1:10" ht="15.75" customHeight="1">
      <c r="A9" s="29"/>
      <c r="B9" s="30" t="str">
        <f>[1]ORÇAMENTO!A9</f>
        <v>1.1</v>
      </c>
      <c r="C9" s="25" t="s">
        <v>7</v>
      </c>
      <c r="D9" s="25" t="s">
        <v>8</v>
      </c>
      <c r="E9" s="26" t="str">
        <f>[1]ORÇAMENTO!D9</f>
        <v xml:space="preserve">LICENÇAS E TAXAS DA OBRA </v>
      </c>
      <c r="F9" s="20" t="str">
        <f>[1]ORÇAMENTO!E9</f>
        <v>CJ</v>
      </c>
      <c r="G9" s="27"/>
      <c r="H9" s="28"/>
      <c r="I9" s="28">
        <f>SUM(I10:I16)</f>
        <v>6831.1401342538866</v>
      </c>
      <c r="J9" s="29"/>
    </row>
    <row r="10" spans="1:10">
      <c r="A10" s="18"/>
      <c r="B10" s="31"/>
      <c r="C10" s="32" t="s">
        <v>9</v>
      </c>
      <c r="D10" s="32" t="s">
        <v>10</v>
      </c>
      <c r="E10" s="33" t="s">
        <v>11</v>
      </c>
      <c r="F10" s="32" t="s">
        <v>12</v>
      </c>
      <c r="G10" s="34">
        <v>1</v>
      </c>
      <c r="H10" s="35">
        <v>990.4</v>
      </c>
      <c r="I10" s="35">
        <f>G10*H10</f>
        <v>990.4</v>
      </c>
      <c r="J10" s="23"/>
    </row>
    <row r="11" spans="1:10">
      <c r="A11" s="18"/>
      <c r="B11" s="31"/>
      <c r="C11" s="32" t="s">
        <v>9</v>
      </c>
      <c r="D11" s="32" t="s">
        <v>13</v>
      </c>
      <c r="E11" s="33" t="s">
        <v>14</v>
      </c>
      <c r="F11" s="32" t="s">
        <v>12</v>
      </c>
      <c r="G11" s="34">
        <v>1</v>
      </c>
      <c r="H11" s="35">
        <v>869.04</v>
      </c>
      <c r="I11" s="35">
        <f>G11*H11</f>
        <v>869.04</v>
      </c>
      <c r="J11" s="23"/>
    </row>
    <row r="12" spans="1:10">
      <c r="A12" s="18"/>
      <c r="B12" s="31"/>
      <c r="C12" s="32" t="s">
        <v>9</v>
      </c>
      <c r="D12" s="32" t="s">
        <v>15</v>
      </c>
      <c r="E12" s="33" t="s">
        <v>16</v>
      </c>
      <c r="F12" s="32" t="s">
        <v>12</v>
      </c>
      <c r="G12" s="34">
        <v>1</v>
      </c>
      <c r="H12" s="35">
        <v>180</v>
      </c>
      <c r="I12" s="35">
        <f>G12*H12</f>
        <v>180</v>
      </c>
      <c r="J12" s="23"/>
    </row>
    <row r="13" spans="1:10">
      <c r="A13" s="18"/>
      <c r="B13" s="31"/>
      <c r="C13" s="32" t="s">
        <v>9</v>
      </c>
      <c r="D13" s="32" t="s">
        <v>17</v>
      </c>
      <c r="E13" s="33" t="s">
        <v>18</v>
      </c>
      <c r="F13" s="32" t="s">
        <v>12</v>
      </c>
      <c r="G13" s="34">
        <v>1</v>
      </c>
      <c r="H13" s="35">
        <v>380</v>
      </c>
      <c r="I13" s="35">
        <f>G13*H13</f>
        <v>380</v>
      </c>
      <c r="J13" s="23"/>
    </row>
    <row r="14" spans="1:10">
      <c r="A14" s="18"/>
      <c r="B14" s="31"/>
      <c r="C14" s="32" t="s">
        <v>9</v>
      </c>
      <c r="D14" s="32" t="s">
        <v>19</v>
      </c>
      <c r="E14" s="33" t="s">
        <v>20</v>
      </c>
      <c r="F14" s="32" t="s">
        <v>12</v>
      </c>
      <c r="G14" s="34">
        <v>1</v>
      </c>
      <c r="H14" s="35">
        <v>2987.33</v>
      </c>
      <c r="I14" s="35">
        <f>G14*H14</f>
        <v>2987.33</v>
      </c>
      <c r="J14" s="23"/>
    </row>
    <row r="15" spans="1:10">
      <c r="A15" s="18"/>
      <c r="B15" s="36"/>
      <c r="C15" s="37"/>
      <c r="D15" s="37"/>
      <c r="E15" s="38" t="s">
        <v>21</v>
      </c>
      <c r="F15" s="37"/>
      <c r="G15" s="39"/>
      <c r="H15" s="35"/>
      <c r="I15" s="35"/>
      <c r="J15" s="23"/>
    </row>
    <row r="16" spans="1:10">
      <c r="A16" s="18"/>
      <c r="B16" s="36"/>
      <c r="C16" s="37"/>
      <c r="D16" s="37"/>
      <c r="E16" s="38" t="s">
        <v>22</v>
      </c>
      <c r="F16" s="37" t="s">
        <v>23</v>
      </c>
      <c r="G16" s="39">
        <f>[1]BDI!$J$22</f>
        <v>0.26344196891191718</v>
      </c>
      <c r="H16" s="35">
        <f>SUM(I10:I14)</f>
        <v>5406.77</v>
      </c>
      <c r="I16" s="35">
        <f>G16*H16</f>
        <v>1424.3701342538866</v>
      </c>
      <c r="J16" s="23"/>
    </row>
    <row r="17" spans="1:10" ht="31.5">
      <c r="A17" s="29"/>
      <c r="B17" s="30" t="str">
        <f>[1]ORÇAMENTO!A10</f>
        <v>1.2</v>
      </c>
      <c r="C17" s="25"/>
      <c r="D17" s="25"/>
      <c r="E17" s="26" t="str">
        <f>[1]ORÇAMENTO!D10</f>
        <v>PLACA DE OBRA EM CHAPA DE AÇO GALVANIZADO</v>
      </c>
      <c r="F17" s="20" t="str">
        <f>[1]ORÇAMENTO!E10</f>
        <v>M2</v>
      </c>
      <c r="G17" s="27"/>
      <c r="H17" s="28"/>
      <c r="I17" s="28">
        <f>SUM(I18:I26)</f>
        <v>603.22152396321258</v>
      </c>
      <c r="J17" s="29"/>
    </row>
    <row r="18" spans="1:10" ht="60">
      <c r="A18" s="18"/>
      <c r="B18" s="36"/>
      <c r="C18" s="37" t="s">
        <v>9</v>
      </c>
      <c r="D18" s="37">
        <v>4417</v>
      </c>
      <c r="E18" s="38" t="s">
        <v>24</v>
      </c>
      <c r="F18" s="37" t="s">
        <v>25</v>
      </c>
      <c r="G18" s="34">
        <v>1</v>
      </c>
      <c r="H18" s="35">
        <v>4.34</v>
      </c>
      <c r="I18" s="35">
        <f t="shared" ref="I18:I24" si="0">G18*H18</f>
        <v>4.34</v>
      </c>
      <c r="J18" s="23"/>
    </row>
    <row r="19" spans="1:10" ht="60">
      <c r="A19" s="18"/>
      <c r="B19" s="36"/>
      <c r="C19" s="37" t="s">
        <v>9</v>
      </c>
      <c r="D19" s="37">
        <v>4491</v>
      </c>
      <c r="E19" s="38" t="s">
        <v>26</v>
      </c>
      <c r="F19" s="37" t="s">
        <v>25</v>
      </c>
      <c r="G19" s="34">
        <v>4</v>
      </c>
      <c r="H19" s="35">
        <v>4.84</v>
      </c>
      <c r="I19" s="35">
        <f t="shared" si="0"/>
        <v>19.36</v>
      </c>
      <c r="J19" s="23"/>
    </row>
    <row r="20" spans="1:10" ht="60">
      <c r="A20" s="18"/>
      <c r="B20" s="36"/>
      <c r="C20" s="37" t="s">
        <v>9</v>
      </c>
      <c r="D20" s="37">
        <v>4813</v>
      </c>
      <c r="E20" s="38" t="s">
        <v>27</v>
      </c>
      <c r="F20" s="37" t="s">
        <v>28</v>
      </c>
      <c r="G20" s="34">
        <v>1</v>
      </c>
      <c r="H20" s="35">
        <v>400</v>
      </c>
      <c r="I20" s="35">
        <f t="shared" si="0"/>
        <v>400</v>
      </c>
      <c r="J20" s="23"/>
    </row>
    <row r="21" spans="1:10" ht="30">
      <c r="A21" s="18"/>
      <c r="B21" s="36"/>
      <c r="C21" s="37" t="s">
        <v>9</v>
      </c>
      <c r="D21" s="37">
        <v>5075</v>
      </c>
      <c r="E21" s="38" t="s">
        <v>29</v>
      </c>
      <c r="F21" s="37" t="s">
        <v>30</v>
      </c>
      <c r="G21" s="34">
        <v>0.11</v>
      </c>
      <c r="H21" s="35">
        <v>10.32</v>
      </c>
      <c r="I21" s="35">
        <f t="shared" si="0"/>
        <v>1.1352</v>
      </c>
      <c r="J21" s="23"/>
    </row>
    <row r="22" spans="1:10" ht="30">
      <c r="A22" s="18"/>
      <c r="B22" s="36"/>
      <c r="C22" s="37" t="s">
        <v>31</v>
      </c>
      <c r="D22" s="37">
        <v>88262</v>
      </c>
      <c r="E22" s="38" t="s">
        <v>32</v>
      </c>
      <c r="F22" s="37" t="s">
        <v>33</v>
      </c>
      <c r="G22" s="34">
        <v>1</v>
      </c>
      <c r="H22" s="35">
        <v>19.239999999999998</v>
      </c>
      <c r="I22" s="35">
        <f t="shared" si="0"/>
        <v>19.239999999999998</v>
      </c>
      <c r="J22" s="23"/>
    </row>
    <row r="23" spans="1:10" ht="30">
      <c r="A23" s="18"/>
      <c r="B23" s="36"/>
      <c r="C23" s="37" t="s">
        <v>31</v>
      </c>
      <c r="D23" s="37">
        <v>88316</v>
      </c>
      <c r="E23" s="38" t="s">
        <v>34</v>
      </c>
      <c r="F23" s="37" t="s">
        <v>33</v>
      </c>
      <c r="G23" s="34">
        <v>2</v>
      </c>
      <c r="H23" s="35">
        <v>15.24</v>
      </c>
      <c r="I23" s="35">
        <f t="shared" si="0"/>
        <v>30.48</v>
      </c>
      <c r="J23" s="23"/>
    </row>
    <row r="24" spans="1:10" ht="75">
      <c r="A24" s="18"/>
      <c r="B24" s="36"/>
      <c r="C24" s="37" t="s">
        <v>31</v>
      </c>
      <c r="D24" s="37">
        <v>94962</v>
      </c>
      <c r="E24" s="38" t="s">
        <v>35</v>
      </c>
      <c r="F24" s="37" t="s">
        <v>36</v>
      </c>
      <c r="G24" s="34">
        <v>0.01</v>
      </c>
      <c r="H24" s="35">
        <v>288.77999999999997</v>
      </c>
      <c r="I24" s="35">
        <f t="shared" si="0"/>
        <v>2.8877999999999999</v>
      </c>
      <c r="J24" s="23"/>
    </row>
    <row r="25" spans="1:10">
      <c r="A25" s="18"/>
      <c r="B25" s="36"/>
      <c r="C25" s="37"/>
      <c r="D25" s="37"/>
      <c r="E25" s="38" t="s">
        <v>21</v>
      </c>
      <c r="F25" s="37"/>
      <c r="G25" s="39"/>
      <c r="H25" s="35"/>
      <c r="I25" s="35"/>
      <c r="J25" s="23"/>
    </row>
    <row r="26" spans="1:10">
      <c r="A26" s="18"/>
      <c r="B26" s="36"/>
      <c r="C26" s="37"/>
      <c r="D26" s="37"/>
      <c r="E26" s="38" t="s">
        <v>22</v>
      </c>
      <c r="F26" s="37" t="s">
        <v>23</v>
      </c>
      <c r="G26" s="39">
        <f>[1]BDI!$J$22</f>
        <v>0.26344196891191718</v>
      </c>
      <c r="H26" s="35">
        <f>SUM(I18:I24)</f>
        <v>477.44300000000004</v>
      </c>
      <c r="I26" s="35">
        <f>G26*H26</f>
        <v>125.77852396321248</v>
      </c>
      <c r="J26" s="23"/>
    </row>
    <row r="27" spans="1:10" ht="31.5">
      <c r="A27" s="29"/>
      <c r="B27" s="30" t="str">
        <f>[1]ORÇAMENTO!A11</f>
        <v>1.3</v>
      </c>
      <c r="C27" s="25"/>
      <c r="D27" s="25"/>
      <c r="E27" s="26" t="str">
        <f>[1]ORÇAMENTO!D11</f>
        <v>LIMPEZA MANUAL DO TERRENO (C/ RASPAGEM SUPERFICIAL)</v>
      </c>
      <c r="F27" s="20" t="str">
        <f>[1]ORÇAMENTO!E11</f>
        <v>M2</v>
      </c>
      <c r="G27" s="27"/>
      <c r="H27" s="28"/>
      <c r="I27" s="28">
        <f>SUM(I28:I30)</f>
        <v>4.8137139015544044</v>
      </c>
      <c r="J27" s="29"/>
    </row>
    <row r="28" spans="1:10" ht="30">
      <c r="A28" s="18"/>
      <c r="B28" s="36"/>
      <c r="C28" s="37" t="s">
        <v>31</v>
      </c>
      <c r="D28" s="37">
        <v>88316</v>
      </c>
      <c r="E28" s="38" t="s">
        <v>34</v>
      </c>
      <c r="F28" s="37" t="s">
        <v>33</v>
      </c>
      <c r="G28" s="34">
        <v>0.25</v>
      </c>
      <c r="H28" s="35">
        <v>15.24</v>
      </c>
      <c r="I28" s="35">
        <f>G28*H28</f>
        <v>3.81</v>
      </c>
      <c r="J28" s="23"/>
    </row>
    <row r="29" spans="1:10">
      <c r="A29" s="18"/>
      <c r="B29" s="36"/>
      <c r="C29" s="37"/>
      <c r="D29" s="37"/>
      <c r="E29" s="38" t="s">
        <v>21</v>
      </c>
      <c r="F29" s="37"/>
      <c r="G29" s="39"/>
      <c r="H29" s="35"/>
      <c r="I29" s="35"/>
      <c r="J29" s="23"/>
    </row>
    <row r="30" spans="1:10">
      <c r="A30" s="18"/>
      <c r="B30" s="36"/>
      <c r="C30" s="37"/>
      <c r="D30" s="37"/>
      <c r="E30" s="38" t="s">
        <v>22</v>
      </c>
      <c r="F30" s="37" t="s">
        <v>23</v>
      </c>
      <c r="G30" s="39">
        <f>[1]BDI!$J$22</f>
        <v>0.26344196891191718</v>
      </c>
      <c r="H30" s="35">
        <f>SUM(I28:I28)</f>
        <v>3.81</v>
      </c>
      <c r="I30" s="35">
        <f>G30*H30</f>
        <v>1.0037139015544045</v>
      </c>
      <c r="J30" s="23"/>
    </row>
    <row r="31" spans="1:10" ht="78.75">
      <c r="A31" s="29"/>
      <c r="B31" s="30" t="str">
        <f>[1]ORÇAMENTO!A12</f>
        <v>1.4</v>
      </c>
      <c r="C31" s="25"/>
      <c r="D31" s="25"/>
      <c r="E31" s="26" t="str">
        <f>[1]ORÇAMENTO!D12</f>
        <v>LOCAÇÃO CONVENCIONAL DE OBRA, UTILIZANDO GABARITO DE TÁBUAS CORRIDAS PONTALETADAS A CADA 2,00M -  2 UTILIZAÇÕES. AF_10/2018</v>
      </c>
      <c r="F31" s="25" t="str">
        <f>[1]ORÇAMENTO!E12</f>
        <v>M</v>
      </c>
      <c r="G31" s="27"/>
      <c r="H31" s="28"/>
      <c r="I31" s="28">
        <f>SUM(I32:I44)</f>
        <v>46.186749750273059</v>
      </c>
      <c r="J31" s="29"/>
    </row>
    <row r="32" spans="1:10" ht="60">
      <c r="A32" s="18"/>
      <c r="B32" s="31"/>
      <c r="C32" s="32" t="s">
        <v>9</v>
      </c>
      <c r="D32" s="32">
        <v>4417</v>
      </c>
      <c r="E32" s="40" t="s">
        <v>24</v>
      </c>
      <c r="F32" s="41" t="s">
        <v>25</v>
      </c>
      <c r="G32" s="42">
        <v>0.74450000000000005</v>
      </c>
      <c r="H32" s="35">
        <v>4.34</v>
      </c>
      <c r="I32" s="35">
        <f t="shared" ref="I32:I42" si="1">G32*H32</f>
        <v>3.2311300000000003</v>
      </c>
      <c r="J32" s="23"/>
    </row>
    <row r="33" spans="1:10" ht="60">
      <c r="A33" s="18"/>
      <c r="B33" s="31"/>
      <c r="C33" s="32" t="s">
        <v>9</v>
      </c>
      <c r="D33" s="32">
        <v>4433</v>
      </c>
      <c r="E33" s="40" t="s">
        <v>37</v>
      </c>
      <c r="F33" s="41" t="s">
        <v>25</v>
      </c>
      <c r="G33" s="42">
        <v>0.41249999999999998</v>
      </c>
      <c r="H33" s="35">
        <v>9.99</v>
      </c>
      <c r="I33" s="35">
        <f t="shared" si="1"/>
        <v>4.1208749999999998</v>
      </c>
      <c r="J33" s="23"/>
    </row>
    <row r="34" spans="1:10" ht="30">
      <c r="A34" s="18"/>
      <c r="B34" s="31"/>
      <c r="C34" s="32" t="s">
        <v>9</v>
      </c>
      <c r="D34" s="32">
        <v>5068</v>
      </c>
      <c r="E34" s="40" t="s">
        <v>38</v>
      </c>
      <c r="F34" s="43" t="s">
        <v>30</v>
      </c>
      <c r="G34" s="34">
        <v>0.111</v>
      </c>
      <c r="H34" s="35">
        <v>10.32</v>
      </c>
      <c r="I34" s="35">
        <f t="shared" si="1"/>
        <v>1.1455200000000001</v>
      </c>
      <c r="J34" s="23"/>
    </row>
    <row r="35" spans="1:10" ht="30">
      <c r="A35" s="18"/>
      <c r="B35" s="31"/>
      <c r="C35" s="32" t="s">
        <v>9</v>
      </c>
      <c r="D35" s="32">
        <v>7356</v>
      </c>
      <c r="E35" s="40" t="s">
        <v>39</v>
      </c>
      <c r="F35" s="41" t="s">
        <v>40</v>
      </c>
      <c r="G35" s="42">
        <v>2.5600000000000001E-2</v>
      </c>
      <c r="H35" s="35">
        <v>17.14</v>
      </c>
      <c r="I35" s="35">
        <f t="shared" si="1"/>
        <v>0.43878400000000006</v>
      </c>
      <c r="J35" s="23"/>
    </row>
    <row r="36" spans="1:10" ht="60">
      <c r="A36" s="18"/>
      <c r="B36" s="31"/>
      <c r="C36" s="32" t="s">
        <v>9</v>
      </c>
      <c r="D36" s="32">
        <v>10567</v>
      </c>
      <c r="E36" s="40" t="s">
        <v>41</v>
      </c>
      <c r="F36" s="43" t="s">
        <v>25</v>
      </c>
      <c r="G36" s="34">
        <v>0.55000000000000004</v>
      </c>
      <c r="H36" s="35">
        <v>5.97</v>
      </c>
      <c r="I36" s="35">
        <f t="shared" si="1"/>
        <v>3.2835000000000001</v>
      </c>
      <c r="J36" s="23"/>
    </row>
    <row r="37" spans="1:10" ht="30">
      <c r="A37" s="18"/>
      <c r="B37" s="31"/>
      <c r="C37" s="32" t="s">
        <v>31</v>
      </c>
      <c r="D37" s="32">
        <v>88239</v>
      </c>
      <c r="E37" s="40" t="s">
        <v>42</v>
      </c>
      <c r="F37" s="41" t="s">
        <v>33</v>
      </c>
      <c r="G37" s="42">
        <v>0.35630000000000001</v>
      </c>
      <c r="H37" s="35">
        <v>16.11</v>
      </c>
      <c r="I37" s="35">
        <f t="shared" si="1"/>
        <v>5.7399930000000001</v>
      </c>
      <c r="J37" s="23"/>
    </row>
    <row r="38" spans="1:10" ht="30">
      <c r="A38" s="18"/>
      <c r="B38" s="31"/>
      <c r="C38" s="32" t="s">
        <v>31</v>
      </c>
      <c r="D38" s="32">
        <v>88262</v>
      </c>
      <c r="E38" s="40" t="s">
        <v>32</v>
      </c>
      <c r="F38" s="43" t="s">
        <v>33</v>
      </c>
      <c r="G38" s="34">
        <v>0.71250000000000002</v>
      </c>
      <c r="H38" s="35">
        <v>19.239999999999998</v>
      </c>
      <c r="I38" s="35">
        <f t="shared" si="1"/>
        <v>13.708499999999999</v>
      </c>
      <c r="J38" s="23"/>
    </row>
    <row r="39" spans="1:10" ht="60">
      <c r="A39" s="18"/>
      <c r="B39" s="31"/>
      <c r="C39" s="32" t="s">
        <v>31</v>
      </c>
      <c r="D39" s="32">
        <v>91692</v>
      </c>
      <c r="E39" s="40" t="s">
        <v>43</v>
      </c>
      <c r="F39" s="41" t="s">
        <v>44</v>
      </c>
      <c r="G39" s="42">
        <v>3.8999999999999998E-3</v>
      </c>
      <c r="H39" s="35">
        <v>22.79</v>
      </c>
      <c r="I39" s="35">
        <f t="shared" si="1"/>
        <v>8.8880999999999988E-2</v>
      </c>
      <c r="J39" s="23"/>
    </row>
    <row r="40" spans="1:10" ht="60">
      <c r="A40" s="18"/>
      <c r="B40" s="31"/>
      <c r="C40" s="32" t="s">
        <v>31</v>
      </c>
      <c r="D40" s="32">
        <v>91693</v>
      </c>
      <c r="E40" s="40" t="s">
        <v>45</v>
      </c>
      <c r="F40" s="43" t="s">
        <v>46</v>
      </c>
      <c r="G40" s="34">
        <v>1.6799999999999999E-2</v>
      </c>
      <c r="H40" s="35">
        <v>19.670000000000002</v>
      </c>
      <c r="I40" s="35">
        <f t="shared" si="1"/>
        <v>0.33045600000000003</v>
      </c>
      <c r="J40" s="23"/>
    </row>
    <row r="41" spans="1:10" ht="60">
      <c r="A41" s="18"/>
      <c r="B41" s="31"/>
      <c r="C41" s="32" t="s">
        <v>31</v>
      </c>
      <c r="D41" s="32">
        <v>94974</v>
      </c>
      <c r="E41" s="40" t="s">
        <v>47</v>
      </c>
      <c r="F41" s="41" t="s">
        <v>36</v>
      </c>
      <c r="G41" s="42">
        <v>4.5999999999999999E-3</v>
      </c>
      <c r="H41" s="35">
        <v>387.75</v>
      </c>
      <c r="I41" s="35">
        <f t="shared" si="1"/>
        <v>1.78365</v>
      </c>
      <c r="J41" s="23"/>
    </row>
    <row r="42" spans="1:10" ht="45">
      <c r="A42" s="18"/>
      <c r="B42" s="31"/>
      <c r="C42" s="32" t="s">
        <v>31</v>
      </c>
      <c r="D42" s="32">
        <v>99062</v>
      </c>
      <c r="E42" s="40" t="s">
        <v>48</v>
      </c>
      <c r="F42" s="43" t="s">
        <v>49</v>
      </c>
      <c r="G42" s="34">
        <v>1.5</v>
      </c>
      <c r="H42" s="35">
        <v>1.79</v>
      </c>
      <c r="I42" s="35">
        <f t="shared" si="1"/>
        <v>2.6850000000000001</v>
      </c>
      <c r="J42" s="23"/>
    </row>
    <row r="43" spans="1:10">
      <c r="A43" s="18"/>
      <c r="B43" s="36"/>
      <c r="C43" s="37"/>
      <c r="D43" s="37"/>
      <c r="E43" s="38" t="s">
        <v>21</v>
      </c>
      <c r="F43" s="37"/>
      <c r="G43" s="39"/>
      <c r="H43" s="35"/>
      <c r="I43" s="35"/>
      <c r="J43" s="23"/>
    </row>
    <row r="44" spans="1:10">
      <c r="A44" s="18"/>
      <c r="B44" s="36"/>
      <c r="C44" s="37"/>
      <c r="D44" s="37"/>
      <c r="E44" s="38" t="s">
        <v>22</v>
      </c>
      <c r="F44" s="37" t="s">
        <v>23</v>
      </c>
      <c r="G44" s="39">
        <f>[1]BDI!$J$22</f>
        <v>0.26344196891191718</v>
      </c>
      <c r="H44" s="35">
        <f>SUM(I32:I42)</f>
        <v>36.556289</v>
      </c>
      <c r="I44" s="35">
        <f>G44*H44</f>
        <v>9.630460750273059</v>
      </c>
      <c r="J44" s="23"/>
    </row>
    <row r="45" spans="1:10" ht="15.75">
      <c r="A45" s="29"/>
      <c r="B45" s="30">
        <f>[1]ORÇAMENTO!A13</f>
        <v>2</v>
      </c>
      <c r="C45" s="25"/>
      <c r="D45" s="25"/>
      <c r="E45" s="26" t="str">
        <f>[1]ORÇAMENTO!D13</f>
        <v>MOVIMENTO DE TERRA</v>
      </c>
      <c r="F45" s="25" t="str">
        <f>[1]ORÇAMENTO!E17</f>
        <v/>
      </c>
      <c r="G45" s="27"/>
      <c r="H45" s="28"/>
      <c r="I45" s="28"/>
      <c r="J45" s="29"/>
    </row>
    <row r="46" spans="1:10" ht="63">
      <c r="A46" s="29"/>
      <c r="B46" s="30" t="str">
        <f>[1]ORÇAMENTO!A14</f>
        <v>2.1</v>
      </c>
      <c r="C46" s="25"/>
      <c r="D46" s="25"/>
      <c r="E46" s="26" t="str">
        <f>[1]ORÇAMENTO!D14</f>
        <v>ESCAVAÇÃO MANUAL PARA BLOCO DE COROAMENTO OU SAPATA, COM PREVISÃO DE FÔRMA. AF_06/2017</v>
      </c>
      <c r="F46" s="25" t="str">
        <f>[1]ORÇAMENTO!E14</f>
        <v>M3</v>
      </c>
      <c r="G46" s="27"/>
      <c r="H46" s="28"/>
      <c r="I46" s="28">
        <f>SUM(I47:I50)</f>
        <v>87.868295385844576</v>
      </c>
      <c r="J46" s="29"/>
    </row>
    <row r="47" spans="1:10" ht="30">
      <c r="A47" s="18"/>
      <c r="B47" s="31"/>
      <c r="C47" s="32" t="s">
        <v>31</v>
      </c>
      <c r="D47" s="32">
        <v>88309</v>
      </c>
      <c r="E47" s="40" t="s">
        <v>50</v>
      </c>
      <c r="F47" s="43" t="s">
        <v>33</v>
      </c>
      <c r="G47" s="44">
        <v>1.1890000000000001</v>
      </c>
      <c r="H47" s="35">
        <v>19.36</v>
      </c>
      <c r="I47" s="35">
        <f>G47*H47</f>
        <v>23.01904</v>
      </c>
      <c r="J47" s="23"/>
    </row>
    <row r="48" spans="1:10" ht="30">
      <c r="A48" s="18"/>
      <c r="B48" s="31"/>
      <c r="C48" s="32" t="s">
        <v>31</v>
      </c>
      <c r="D48" s="32">
        <v>88316</v>
      </c>
      <c r="E48" s="40" t="s">
        <v>34</v>
      </c>
      <c r="F48" s="43" t="s">
        <v>33</v>
      </c>
      <c r="G48" s="44">
        <v>3.0529999999999999</v>
      </c>
      <c r="H48" s="35">
        <v>15.24</v>
      </c>
      <c r="I48" s="35">
        <f>G48*H48</f>
        <v>46.527720000000002</v>
      </c>
      <c r="J48" s="23"/>
    </row>
    <row r="49" spans="1:10">
      <c r="A49" s="18"/>
      <c r="B49" s="36"/>
      <c r="C49" s="37"/>
      <c r="D49" s="37"/>
      <c r="E49" s="38" t="s">
        <v>21</v>
      </c>
      <c r="F49" s="37"/>
      <c r="G49" s="39"/>
      <c r="H49" s="35"/>
      <c r="I49" s="35"/>
      <c r="J49" s="23"/>
    </row>
    <row r="50" spans="1:10">
      <c r="A50" s="18"/>
      <c r="B50" s="36"/>
      <c r="C50" s="37"/>
      <c r="D50" s="37"/>
      <c r="E50" s="38" t="s">
        <v>22</v>
      </c>
      <c r="F50" s="37" t="s">
        <v>23</v>
      </c>
      <c r="G50" s="39">
        <f>[1]BDI!$J$22</f>
        <v>0.26344196891191718</v>
      </c>
      <c r="H50" s="35">
        <f>SUM(I47:I49)</f>
        <v>69.546760000000006</v>
      </c>
      <c r="I50" s="35">
        <f>G50*H50</f>
        <v>18.321535385844566</v>
      </c>
      <c r="J50" s="23"/>
    </row>
    <row r="51" spans="1:10" ht="31.5">
      <c r="A51" s="29"/>
      <c r="B51" s="30" t="str">
        <f>[1]ORÇAMENTO!A15</f>
        <v>2.2</v>
      </c>
      <c r="C51" s="25"/>
      <c r="D51" s="25"/>
      <c r="E51" s="26" t="str">
        <f>[1]ORÇAMENTO!D15</f>
        <v>REATERRO MANUAL APILOADO COM SOQUETE. AF_10/2017</v>
      </c>
      <c r="F51" s="25" t="str">
        <f>[1]ORÇAMENTO!E15</f>
        <v>M3</v>
      </c>
      <c r="G51" s="27"/>
      <c r="H51" s="28"/>
      <c r="I51" s="28">
        <f>SUM(I52:I54)</f>
        <v>46.18469665707358</v>
      </c>
      <c r="J51" s="29"/>
    </row>
    <row r="52" spans="1:10" ht="30">
      <c r="A52" s="18"/>
      <c r="B52" s="31"/>
      <c r="C52" s="32" t="s">
        <v>31</v>
      </c>
      <c r="D52" s="32">
        <v>88316</v>
      </c>
      <c r="E52" s="40" t="s">
        <v>34</v>
      </c>
      <c r="F52" s="41" t="s">
        <v>33</v>
      </c>
      <c r="G52" s="42">
        <v>2.3986000000000001</v>
      </c>
      <c r="H52" s="35">
        <v>15.24</v>
      </c>
      <c r="I52" s="35">
        <f>G52*H52</f>
        <v>36.554664000000002</v>
      </c>
      <c r="J52" s="23"/>
    </row>
    <row r="53" spans="1:10">
      <c r="A53" s="18"/>
      <c r="B53" s="36"/>
      <c r="C53" s="37"/>
      <c r="D53" s="37"/>
      <c r="E53" s="38" t="s">
        <v>21</v>
      </c>
      <c r="F53" s="37"/>
      <c r="G53" s="39"/>
      <c r="H53" s="35"/>
      <c r="I53" s="35"/>
      <c r="J53" s="23"/>
    </row>
    <row r="54" spans="1:10">
      <c r="A54" s="18"/>
      <c r="B54" s="36"/>
      <c r="C54" s="37"/>
      <c r="D54" s="37"/>
      <c r="E54" s="38" t="s">
        <v>22</v>
      </c>
      <c r="F54" s="37" t="s">
        <v>23</v>
      </c>
      <c r="G54" s="39">
        <f>[1]BDI!$J$22</f>
        <v>0.26344196891191718</v>
      </c>
      <c r="H54" s="35">
        <f>SUM(I52:I52)</f>
        <v>36.554664000000002</v>
      </c>
      <c r="I54" s="35">
        <f>G54*H54</f>
        <v>9.6300326570735795</v>
      </c>
      <c r="J54" s="23"/>
    </row>
    <row r="55" spans="1:10" ht="63">
      <c r="A55" s="29"/>
      <c r="B55" s="30" t="str">
        <f>[1]ORÇAMENTO!A16</f>
        <v>2.3</v>
      </c>
      <c r="C55" s="25"/>
      <c r="D55" s="25"/>
      <c r="E55" s="26" t="str">
        <f>[1]ORÇAMENTO!D16</f>
        <v>ATERRO MANUAL DE VALAS COM SOLO ARGILO-ARENOSO E COMPACTAÇÃO MECANIZADA. AF_05/2016</v>
      </c>
      <c r="F55" s="25" t="str">
        <f>[1]ORÇAMENTO!E16</f>
        <v>M3</v>
      </c>
      <c r="G55" s="27"/>
      <c r="H55" s="28"/>
      <c r="I55" s="28">
        <f>SUM(I56:I63)</f>
        <v>42.592688182430052</v>
      </c>
      <c r="J55" s="29"/>
    </row>
    <row r="56" spans="1:10" ht="120">
      <c r="A56" s="18"/>
      <c r="B56" s="31"/>
      <c r="C56" s="32" t="s">
        <v>31</v>
      </c>
      <c r="D56" s="32">
        <v>5901</v>
      </c>
      <c r="E56" s="40" t="s">
        <v>51</v>
      </c>
      <c r="F56" s="41" t="s">
        <v>44</v>
      </c>
      <c r="G56" s="45">
        <v>6.0000000000000001E-3</v>
      </c>
      <c r="H56" s="35">
        <v>170.71</v>
      </c>
      <c r="I56" s="35">
        <f t="shared" ref="I56:I61" si="2">G56*H56</f>
        <v>1.0242600000000002</v>
      </c>
      <c r="J56" s="23"/>
    </row>
    <row r="57" spans="1:10" ht="120">
      <c r="A57" s="18"/>
      <c r="B57" s="31"/>
      <c r="C57" s="32" t="s">
        <v>31</v>
      </c>
      <c r="D57" s="32">
        <v>5903</v>
      </c>
      <c r="E57" s="40" t="s">
        <v>52</v>
      </c>
      <c r="F57" s="41" t="s">
        <v>46</v>
      </c>
      <c r="G57" s="45">
        <v>3.0000000000000001E-3</v>
      </c>
      <c r="H57" s="35">
        <v>32.409999999999997</v>
      </c>
      <c r="I57" s="35">
        <f t="shared" si="2"/>
        <v>9.7229999999999997E-2</v>
      </c>
      <c r="J57" s="23"/>
    </row>
    <row r="58" spans="1:10" ht="45">
      <c r="A58" s="18"/>
      <c r="B58" s="31"/>
      <c r="C58" s="32" t="s">
        <v>9</v>
      </c>
      <c r="D58" s="32">
        <v>6079</v>
      </c>
      <c r="E58" s="40" t="s">
        <v>53</v>
      </c>
      <c r="F58" s="43" t="s">
        <v>36</v>
      </c>
      <c r="G58" s="34">
        <v>1.25</v>
      </c>
      <c r="H58" s="35">
        <v>8.66</v>
      </c>
      <c r="I58" s="35">
        <f t="shared" si="2"/>
        <v>10.824999999999999</v>
      </c>
      <c r="J58" s="23"/>
    </row>
    <row r="59" spans="1:10" ht="30">
      <c r="A59" s="18"/>
      <c r="B59" s="31"/>
      <c r="C59" s="32" t="s">
        <v>31</v>
      </c>
      <c r="D59" s="32">
        <v>88316</v>
      </c>
      <c r="E59" s="40" t="s">
        <v>34</v>
      </c>
      <c r="F59" s="41" t="s">
        <v>33</v>
      </c>
      <c r="G59" s="42">
        <v>0.65900000000000003</v>
      </c>
      <c r="H59" s="35">
        <v>15.24</v>
      </c>
      <c r="I59" s="35">
        <f t="shared" si="2"/>
        <v>10.04316</v>
      </c>
      <c r="J59" s="23"/>
    </row>
    <row r="60" spans="1:10" ht="75">
      <c r="A60" s="18"/>
      <c r="B60" s="31"/>
      <c r="C60" s="32" t="s">
        <v>31</v>
      </c>
      <c r="D60" s="32">
        <v>91533</v>
      </c>
      <c r="E60" s="40" t="s">
        <v>54</v>
      </c>
      <c r="F60" s="43" t="s">
        <v>44</v>
      </c>
      <c r="G60" s="34">
        <v>0.27400000000000002</v>
      </c>
      <c r="H60" s="35">
        <v>23.87</v>
      </c>
      <c r="I60" s="35">
        <f t="shared" si="2"/>
        <v>6.5403800000000007</v>
      </c>
      <c r="J60" s="23"/>
    </row>
    <row r="61" spans="1:10" ht="75">
      <c r="A61" s="18"/>
      <c r="B61" s="31"/>
      <c r="C61" s="32" t="s">
        <v>31</v>
      </c>
      <c r="D61" s="32">
        <v>91534</v>
      </c>
      <c r="E61" s="40" t="s">
        <v>55</v>
      </c>
      <c r="F61" s="41" t="s">
        <v>46</v>
      </c>
      <c r="G61" s="42">
        <v>0.254</v>
      </c>
      <c r="H61" s="35">
        <v>20.399999999999999</v>
      </c>
      <c r="I61" s="35">
        <f t="shared" si="2"/>
        <v>5.1815999999999995</v>
      </c>
      <c r="J61" s="23"/>
    </row>
    <row r="62" spans="1:10">
      <c r="A62" s="18"/>
      <c r="B62" s="36"/>
      <c r="C62" s="37"/>
      <c r="D62" s="37"/>
      <c r="E62" s="38" t="s">
        <v>21</v>
      </c>
      <c r="F62" s="37"/>
      <c r="G62" s="39"/>
      <c r="H62" s="35"/>
      <c r="I62" s="35"/>
      <c r="J62" s="23"/>
    </row>
    <row r="63" spans="1:10">
      <c r="A63" s="18"/>
      <c r="B63" s="36"/>
      <c r="C63" s="37"/>
      <c r="D63" s="37"/>
      <c r="E63" s="38" t="s">
        <v>22</v>
      </c>
      <c r="F63" s="37" t="s">
        <v>23</v>
      </c>
      <c r="G63" s="39">
        <f>[1]BDI!$J$22</f>
        <v>0.26344196891191718</v>
      </c>
      <c r="H63" s="35">
        <f>SUM(I56:I61)</f>
        <v>33.71163</v>
      </c>
      <c r="I63" s="35">
        <f>G63*H63</f>
        <v>8.8810581824300545</v>
      </c>
      <c r="J63" s="23"/>
    </row>
    <row r="64" spans="1:10" ht="15.75">
      <c r="A64" s="29"/>
      <c r="B64" s="30">
        <f>[1]ORÇAMENTO!A17</f>
        <v>3</v>
      </c>
      <c r="C64" s="25"/>
      <c r="D64" s="25"/>
      <c r="E64" s="26" t="str">
        <f>[1]ORÇAMENTO!D17</f>
        <v>FUNDAÇÃO</v>
      </c>
      <c r="F64" s="26" t="str">
        <f>[1]ORÇAMENTO!E17</f>
        <v/>
      </c>
      <c r="G64" s="27"/>
      <c r="H64" s="28"/>
      <c r="I64" s="28"/>
      <c r="J64" s="29"/>
    </row>
    <row r="65" spans="1:10" ht="63">
      <c r="A65" s="29"/>
      <c r="B65" s="30" t="str">
        <f>[1]ORÇAMENTO!A18</f>
        <v>3.1</v>
      </c>
      <c r="C65" s="25"/>
      <c r="D65" s="25"/>
      <c r="E65" s="26" t="str">
        <f>[1]ORÇAMENTO!D18</f>
        <v>LASTRO DE CONCRETO MAGRO, APLICADO EM BLOCOS DE COROAMENTO OU SAPATAS, ESPESSURA DE 5 CM. AF_08/2017</v>
      </c>
      <c r="F65" s="26" t="str">
        <f>[1]ORÇAMENTO!E18</f>
        <v>M2</v>
      </c>
      <c r="G65" s="27"/>
      <c r="H65" s="28"/>
      <c r="I65" s="28">
        <f>SUM(I66:I70)</f>
        <v>29.474299466467365</v>
      </c>
      <c r="J65" s="29"/>
    </row>
    <row r="66" spans="1:10" ht="30">
      <c r="A66" s="18"/>
      <c r="B66" s="31"/>
      <c r="C66" s="32" t="s">
        <v>31</v>
      </c>
      <c r="D66" s="32">
        <v>88309</v>
      </c>
      <c r="E66" s="40" t="s">
        <v>50</v>
      </c>
      <c r="F66" s="41" t="s">
        <v>33</v>
      </c>
      <c r="G66" s="42">
        <v>0.31059999999999999</v>
      </c>
      <c r="H66" s="35">
        <v>19.36</v>
      </c>
      <c r="I66" s="35">
        <f>G66*H66</f>
        <v>6.0132159999999999</v>
      </c>
      <c r="J66" s="23"/>
    </row>
    <row r="67" spans="1:10" ht="30">
      <c r="A67" s="18"/>
      <c r="B67" s="31"/>
      <c r="C67" s="32" t="s">
        <v>31</v>
      </c>
      <c r="D67" s="32">
        <v>88316</v>
      </c>
      <c r="E67" s="40" t="s">
        <v>34</v>
      </c>
      <c r="F67" s="41" t="s">
        <v>33</v>
      </c>
      <c r="G67" s="42">
        <v>8.4699999999999998E-2</v>
      </c>
      <c r="H67" s="35">
        <v>15.24</v>
      </c>
      <c r="I67" s="35">
        <f>G67*H67</f>
        <v>1.2908280000000001</v>
      </c>
      <c r="J67" s="23"/>
    </row>
    <row r="68" spans="1:10" ht="75">
      <c r="A68" s="18"/>
      <c r="B68" s="31"/>
      <c r="C68" s="32" t="s">
        <v>31</v>
      </c>
      <c r="D68" s="32">
        <v>94968</v>
      </c>
      <c r="E68" s="40" t="s">
        <v>56</v>
      </c>
      <c r="F68" s="41" t="s">
        <v>36</v>
      </c>
      <c r="G68" s="42">
        <v>5.6500000000000002E-2</v>
      </c>
      <c r="H68" s="35">
        <v>283.62</v>
      </c>
      <c r="I68" s="35">
        <f>G68*H68</f>
        <v>16.024530000000002</v>
      </c>
      <c r="J68" s="23"/>
    </row>
    <row r="69" spans="1:10">
      <c r="A69" s="18"/>
      <c r="B69" s="36"/>
      <c r="C69" s="37"/>
      <c r="D69" s="37"/>
      <c r="E69" s="38" t="s">
        <v>21</v>
      </c>
      <c r="F69" s="37"/>
      <c r="G69" s="39"/>
      <c r="H69" s="35"/>
      <c r="I69" s="35"/>
      <c r="J69" s="23"/>
    </row>
    <row r="70" spans="1:10">
      <c r="A70" s="18"/>
      <c r="B70" s="36"/>
      <c r="C70" s="37"/>
      <c r="D70" s="37"/>
      <c r="E70" s="38" t="s">
        <v>22</v>
      </c>
      <c r="F70" s="37" t="s">
        <v>23</v>
      </c>
      <c r="G70" s="39">
        <f>[1]BDI!$J$22</f>
        <v>0.26344196891191718</v>
      </c>
      <c r="H70" s="35">
        <f>SUM(I66:I68)</f>
        <v>23.328574000000003</v>
      </c>
      <c r="I70" s="35">
        <f>G70*H70</f>
        <v>6.1457254664673604</v>
      </c>
      <c r="J70" s="23"/>
    </row>
    <row r="71" spans="1:10" ht="78.75">
      <c r="A71" s="29"/>
      <c r="B71" s="30" t="str">
        <f>[1]ORÇAMENTO!A19</f>
        <v>3.2</v>
      </c>
      <c r="C71" s="25"/>
      <c r="D71" s="25"/>
      <c r="E71" s="26" t="str">
        <f>[1]ORÇAMENTO!D19</f>
        <v>FABRICAÇÃO, MONTAGEM E DESMONTAGEM DE FÔRMA PARA BLOCO DE COROAMENTO, EM MADEIRA SERRADA, E=25 MM, 2 UTILIZAÇÕES. AF_06/2017</v>
      </c>
      <c r="F71" s="25" t="str">
        <f>[1]ORÇAMENTO!E19</f>
        <v>M2</v>
      </c>
      <c r="G71" s="27"/>
      <c r="H71" s="28"/>
      <c r="I71" s="28">
        <f>SUM(I72:I78)</f>
        <v>37.002424943523323</v>
      </c>
      <c r="J71" s="29"/>
    </row>
    <row r="72" spans="1:10" ht="60">
      <c r="A72" s="18"/>
      <c r="B72" s="31"/>
      <c r="C72" s="32" t="s">
        <v>9</v>
      </c>
      <c r="D72" s="32" t="s">
        <v>57</v>
      </c>
      <c r="E72" s="40" t="s">
        <v>58</v>
      </c>
      <c r="F72" s="41" t="s">
        <v>28</v>
      </c>
      <c r="G72" s="42">
        <v>1.05</v>
      </c>
      <c r="H72" s="35">
        <v>27.16</v>
      </c>
      <c r="I72" s="35">
        <f>G72*H72</f>
        <v>28.518000000000001</v>
      </c>
      <c r="J72" s="23"/>
    </row>
    <row r="73" spans="1:10" ht="30">
      <c r="A73" s="18"/>
      <c r="B73" s="31"/>
      <c r="C73" s="32" t="s">
        <v>31</v>
      </c>
      <c r="D73" s="32" t="s">
        <v>59</v>
      </c>
      <c r="E73" s="40" t="s">
        <v>42</v>
      </c>
      <c r="F73" s="41" t="s">
        <v>33</v>
      </c>
      <c r="G73" s="42">
        <v>6.0000000000000001E-3</v>
      </c>
      <c r="H73" s="35">
        <v>16.11</v>
      </c>
      <c r="I73" s="35">
        <f>G73*H73</f>
        <v>9.6659999999999996E-2</v>
      </c>
      <c r="J73" s="23"/>
    </row>
    <row r="74" spans="1:10" ht="30">
      <c r="A74" s="18"/>
      <c r="B74" s="31"/>
      <c r="C74" s="32" t="s">
        <v>31</v>
      </c>
      <c r="D74" s="32" t="s">
        <v>60</v>
      </c>
      <c r="E74" s="40" t="s">
        <v>32</v>
      </c>
      <c r="F74" s="43" t="s">
        <v>33</v>
      </c>
      <c r="G74" s="34">
        <v>2.8000000000000001E-2</v>
      </c>
      <c r="H74" s="35">
        <v>19.239999999999998</v>
      </c>
      <c r="I74" s="35">
        <f>G74*H74</f>
        <v>0.53871999999999998</v>
      </c>
      <c r="J74" s="23"/>
    </row>
    <row r="75" spans="1:10" ht="60">
      <c r="A75" s="18"/>
      <c r="B75" s="31"/>
      <c r="C75" s="32" t="s">
        <v>31</v>
      </c>
      <c r="D75" s="32" t="s">
        <v>61</v>
      </c>
      <c r="E75" s="40" t="s">
        <v>43</v>
      </c>
      <c r="F75" s="41" t="s">
        <v>44</v>
      </c>
      <c r="G75" s="42">
        <v>5.0000000000000001E-3</v>
      </c>
      <c r="H75" s="35">
        <v>22.79</v>
      </c>
      <c r="I75" s="35">
        <f>G75*H75</f>
        <v>0.11395</v>
      </c>
      <c r="J75" s="23"/>
    </row>
    <row r="76" spans="1:10" ht="60">
      <c r="A76" s="18"/>
      <c r="B76" s="31"/>
      <c r="C76" s="32" t="s">
        <v>31</v>
      </c>
      <c r="D76" s="32" t="s">
        <v>62</v>
      </c>
      <c r="E76" s="40" t="s">
        <v>45</v>
      </c>
      <c r="F76" s="43" t="s">
        <v>46</v>
      </c>
      <c r="G76" s="44">
        <v>1E-3</v>
      </c>
      <c r="H76" s="35">
        <v>19.670000000000002</v>
      </c>
      <c r="I76" s="35">
        <f>G76*H76</f>
        <v>1.9670000000000003E-2</v>
      </c>
      <c r="J76" s="23"/>
    </row>
    <row r="77" spans="1:10">
      <c r="A77" s="18"/>
      <c r="B77" s="36"/>
      <c r="C77" s="37"/>
      <c r="D77" s="37"/>
      <c r="E77" s="38" t="s">
        <v>21</v>
      </c>
      <c r="F77" s="37"/>
      <c r="G77" s="39"/>
      <c r="H77" s="35"/>
      <c r="I77" s="35"/>
      <c r="J77" s="23"/>
    </row>
    <row r="78" spans="1:10">
      <c r="A78" s="18"/>
      <c r="B78" s="36"/>
      <c r="C78" s="37"/>
      <c r="D78" s="37"/>
      <c r="E78" s="38" t="s">
        <v>22</v>
      </c>
      <c r="F78" s="37" t="s">
        <v>23</v>
      </c>
      <c r="G78" s="39">
        <f>[1]BDI!$J$22</f>
        <v>0.26344196891191718</v>
      </c>
      <c r="H78" s="35">
        <f>SUM(I72:I76)</f>
        <v>29.287000000000003</v>
      </c>
      <c r="I78" s="35">
        <f>G78*H78</f>
        <v>7.7154249435233195</v>
      </c>
      <c r="J78" s="23"/>
    </row>
    <row r="79" spans="1:10" ht="63">
      <c r="A79" s="29"/>
      <c r="B79" s="30" t="str">
        <f>[1]ORÇAMENTO!A20</f>
        <v>3.3</v>
      </c>
      <c r="C79" s="25"/>
      <c r="D79" s="25"/>
      <c r="E79" s="26" t="str">
        <f>[1]ORÇAMENTO!D20</f>
        <v>ARMAÇÃO DE BLOCO, VIGA BALDRAME OU SAPATA UTILIZANDO AÇO CA-50 DE 10 MM - MONTAGEM. AF_06/2017</v>
      </c>
      <c r="F79" s="26" t="str">
        <f>[1]ORÇAMENTO!E20</f>
        <v>KG</v>
      </c>
      <c r="G79" s="27"/>
      <c r="H79" s="28"/>
      <c r="I79" s="28">
        <f>SUM(I80:I86)</f>
        <v>10.023794817595855</v>
      </c>
      <c r="J79" s="29"/>
    </row>
    <row r="80" spans="1:10" ht="30">
      <c r="A80" s="18"/>
      <c r="B80" s="31"/>
      <c r="C80" s="32" t="s">
        <v>9</v>
      </c>
      <c r="D80" s="32">
        <v>337</v>
      </c>
      <c r="E80" s="40" t="s">
        <v>63</v>
      </c>
      <c r="F80" s="41" t="s">
        <v>30</v>
      </c>
      <c r="G80" s="42">
        <v>2.5000000000000001E-2</v>
      </c>
      <c r="H80" s="35">
        <v>8.7100000000000009</v>
      </c>
      <c r="I80" s="35">
        <f>G80*H80</f>
        <v>0.21775000000000003</v>
      </c>
      <c r="J80" s="23"/>
    </row>
    <row r="81" spans="1:10" ht="60">
      <c r="A81" s="18"/>
      <c r="B81" s="31"/>
      <c r="C81" s="32" t="s">
        <v>9</v>
      </c>
      <c r="D81" s="32">
        <v>39017</v>
      </c>
      <c r="E81" s="40" t="s">
        <v>64</v>
      </c>
      <c r="F81" s="41" t="s">
        <v>49</v>
      </c>
      <c r="G81" s="42">
        <v>0.46550000000000002</v>
      </c>
      <c r="H81" s="35">
        <v>0.12</v>
      </c>
      <c r="I81" s="35">
        <f>G81*H81</f>
        <v>5.586E-2</v>
      </c>
      <c r="J81" s="23"/>
    </row>
    <row r="82" spans="1:10" ht="30">
      <c r="A82" s="18"/>
      <c r="B82" s="31"/>
      <c r="C82" s="32" t="s">
        <v>31</v>
      </c>
      <c r="D82" s="32">
        <v>88238</v>
      </c>
      <c r="E82" s="40" t="s">
        <v>65</v>
      </c>
      <c r="F82" s="41" t="s">
        <v>33</v>
      </c>
      <c r="G82" s="42">
        <v>2.9000000000000001E-2</v>
      </c>
      <c r="H82" s="35">
        <v>14.75</v>
      </c>
      <c r="I82" s="35">
        <f>G82*H82</f>
        <v>0.42775000000000002</v>
      </c>
      <c r="J82" s="23"/>
    </row>
    <row r="83" spans="1:10" ht="30">
      <c r="A83" s="18"/>
      <c r="B83" s="31"/>
      <c r="C83" s="32" t="s">
        <v>31</v>
      </c>
      <c r="D83" s="32">
        <v>88245</v>
      </c>
      <c r="E83" s="40" t="s">
        <v>66</v>
      </c>
      <c r="F83" s="41" t="s">
        <v>33</v>
      </c>
      <c r="G83" s="42">
        <v>8.8999999999999996E-2</v>
      </c>
      <c r="H83" s="35">
        <v>19.239999999999998</v>
      </c>
      <c r="I83" s="35">
        <f>G83*H83</f>
        <v>1.7123599999999999</v>
      </c>
      <c r="J83" s="23"/>
    </row>
    <row r="84" spans="1:10" ht="60">
      <c r="A84" s="18"/>
      <c r="B84" s="31"/>
      <c r="C84" s="32" t="s">
        <v>31</v>
      </c>
      <c r="D84" s="32">
        <v>92794</v>
      </c>
      <c r="E84" s="40" t="s">
        <v>67</v>
      </c>
      <c r="F84" s="41" t="s">
        <v>30</v>
      </c>
      <c r="G84" s="42">
        <v>1</v>
      </c>
      <c r="H84" s="35">
        <v>5.52</v>
      </c>
      <c r="I84" s="35">
        <f>G84*H84</f>
        <v>5.52</v>
      </c>
      <c r="J84" s="23"/>
    </row>
    <row r="85" spans="1:10">
      <c r="A85" s="18"/>
      <c r="B85" s="36"/>
      <c r="C85" s="37"/>
      <c r="D85" s="37"/>
      <c r="E85" s="38" t="s">
        <v>21</v>
      </c>
      <c r="F85" s="37"/>
      <c r="G85" s="39"/>
      <c r="H85" s="35"/>
      <c r="I85" s="35"/>
      <c r="J85" s="23"/>
    </row>
    <row r="86" spans="1:10">
      <c r="A86" s="18"/>
      <c r="B86" s="36"/>
      <c r="C86" s="37"/>
      <c r="D86" s="37"/>
      <c r="E86" s="38" t="s">
        <v>22</v>
      </c>
      <c r="F86" s="37" t="s">
        <v>23</v>
      </c>
      <c r="G86" s="39">
        <f>[1]BDI!$J$22</f>
        <v>0.26344196891191718</v>
      </c>
      <c r="H86" s="35">
        <f>SUM(I80:I84)</f>
        <v>7.9337199999999992</v>
      </c>
      <c r="I86" s="35">
        <f>G86*H86</f>
        <v>2.0900748175958554</v>
      </c>
      <c r="J86" s="23"/>
    </row>
    <row r="87" spans="1:10" ht="47.25">
      <c r="A87" s="29"/>
      <c r="B87" s="30" t="str">
        <f>[1]ORÇAMENTO!A21</f>
        <v>3.4</v>
      </c>
      <c r="C87" s="25"/>
      <c r="D87" s="25"/>
      <c r="E87" s="26" t="str">
        <f>[1]ORÇAMENTO!D21</f>
        <v>CHUMBADOR DE AÇO - CA25 16.0MM PARA FIXAÇÃO DE ESTRUTURA METÁLICA</v>
      </c>
      <c r="F87" s="26" t="str">
        <f>[1]ORÇAMENTO!E21</f>
        <v>UN</v>
      </c>
      <c r="G87" s="27"/>
      <c r="H87" s="28"/>
      <c r="I87" s="28">
        <f>SUM(I88:I91)</f>
        <v>64.147475645595861</v>
      </c>
      <c r="J87" s="29"/>
    </row>
    <row r="88" spans="1:10" ht="45">
      <c r="A88" s="18"/>
      <c r="B88" s="31"/>
      <c r="C88" s="32" t="s">
        <v>9</v>
      </c>
      <c r="D88" s="32">
        <v>39746</v>
      </c>
      <c r="E88" s="40" t="s">
        <v>68</v>
      </c>
      <c r="F88" s="41" t="s">
        <v>49</v>
      </c>
      <c r="G88" s="42">
        <v>1</v>
      </c>
      <c r="H88" s="35">
        <v>45</v>
      </c>
      <c r="I88" s="35">
        <f>G88*H88</f>
        <v>45</v>
      </c>
      <c r="J88" s="23"/>
    </row>
    <row r="89" spans="1:10" ht="30">
      <c r="A89" s="18"/>
      <c r="B89" s="31"/>
      <c r="C89" s="32" t="s">
        <v>31</v>
      </c>
      <c r="D89" s="32">
        <v>88264</v>
      </c>
      <c r="E89" s="40" t="s">
        <v>69</v>
      </c>
      <c r="F89" s="41" t="s">
        <v>33</v>
      </c>
      <c r="G89" s="42">
        <v>0.3</v>
      </c>
      <c r="H89" s="35">
        <v>19.239999999999998</v>
      </c>
      <c r="I89" s="35">
        <f>G89*H89</f>
        <v>5.7719999999999994</v>
      </c>
      <c r="J89" s="23"/>
    </row>
    <row r="90" spans="1:10">
      <c r="A90" s="18"/>
      <c r="B90" s="36"/>
      <c r="C90" s="37"/>
      <c r="D90" s="37"/>
      <c r="E90" s="38" t="s">
        <v>21</v>
      </c>
      <c r="F90" s="37"/>
      <c r="G90" s="39"/>
      <c r="H90" s="35"/>
      <c r="I90" s="35"/>
      <c r="J90" s="23"/>
    </row>
    <row r="91" spans="1:10">
      <c r="A91" s="18"/>
      <c r="B91" s="36"/>
      <c r="C91" s="37"/>
      <c r="D91" s="37"/>
      <c r="E91" s="38" t="s">
        <v>22</v>
      </c>
      <c r="F91" s="37" t="s">
        <v>23</v>
      </c>
      <c r="G91" s="39">
        <f>[1]BDI!$J$22</f>
        <v>0.26344196891191718</v>
      </c>
      <c r="H91" s="35">
        <f>SUM(I88:I89)</f>
        <v>50.771999999999998</v>
      </c>
      <c r="I91" s="35">
        <f>G91*H91</f>
        <v>13.375475645595859</v>
      </c>
      <c r="J91" s="23"/>
    </row>
    <row r="92" spans="1:10" ht="31.5">
      <c r="A92" s="29"/>
      <c r="B92" s="30" t="str">
        <f>[1]ORÇAMENTO!A22</f>
        <v>3.5</v>
      </c>
      <c r="C92" s="25"/>
      <c r="D92" s="25"/>
      <c r="E92" s="26" t="str">
        <f>[1]ORÇAMENTO!D22</f>
        <v>ESTRUTURA METALICA EM ACO ESTRUTURAL - CHAPA 10.0 MM</v>
      </c>
      <c r="F92" s="26" t="str">
        <f>[1]ORÇAMENTO!E22</f>
        <v>KG</v>
      </c>
      <c r="G92" s="27"/>
      <c r="H92" s="28"/>
      <c r="I92" s="28">
        <f>SUM(I93:I98)</f>
        <v>9.6750848341761664</v>
      </c>
      <c r="J92" s="29"/>
    </row>
    <row r="93" spans="1:10" ht="30">
      <c r="A93" s="18"/>
      <c r="B93" s="31"/>
      <c r="C93" s="32" t="s">
        <v>9</v>
      </c>
      <c r="D93" s="32">
        <v>4766</v>
      </c>
      <c r="E93" s="40" t="s">
        <v>70</v>
      </c>
      <c r="F93" s="41" t="s">
        <v>30</v>
      </c>
      <c r="G93" s="42">
        <v>1.05</v>
      </c>
      <c r="H93" s="35">
        <v>5.72</v>
      </c>
      <c r="I93" s="35">
        <f>G93*H93</f>
        <v>6.0060000000000002</v>
      </c>
      <c r="J93" s="23"/>
    </row>
    <row r="94" spans="1:10" ht="30">
      <c r="A94" s="18"/>
      <c r="B94" s="31"/>
      <c r="C94" s="32" t="s">
        <v>31</v>
      </c>
      <c r="D94" s="32">
        <v>88315</v>
      </c>
      <c r="E94" s="40" t="s">
        <v>71</v>
      </c>
      <c r="F94" s="41" t="s">
        <v>33</v>
      </c>
      <c r="G94" s="42">
        <v>0.04</v>
      </c>
      <c r="H94" s="35">
        <v>19.239999999999998</v>
      </c>
      <c r="I94" s="35">
        <f>G94*H94</f>
        <v>0.76959999999999995</v>
      </c>
      <c r="J94" s="23"/>
    </row>
    <row r="95" spans="1:10" ht="30">
      <c r="A95" s="18"/>
      <c r="B95" s="31"/>
      <c r="C95" s="32" t="s">
        <v>31</v>
      </c>
      <c r="D95" s="32">
        <v>88316</v>
      </c>
      <c r="E95" s="40" t="s">
        <v>34</v>
      </c>
      <c r="F95" s="41" t="s">
        <v>33</v>
      </c>
      <c r="G95" s="42">
        <v>0.04</v>
      </c>
      <c r="H95" s="35">
        <v>15.24</v>
      </c>
      <c r="I95" s="35">
        <f>G95*H95</f>
        <v>0.60960000000000003</v>
      </c>
      <c r="J95" s="23"/>
    </row>
    <row r="96" spans="1:10" ht="60">
      <c r="A96" s="18"/>
      <c r="B96" s="31"/>
      <c r="C96" s="32" t="s">
        <v>31</v>
      </c>
      <c r="D96" s="32">
        <v>98746</v>
      </c>
      <c r="E96" s="40" t="s">
        <v>72</v>
      </c>
      <c r="F96" s="41" t="s">
        <v>25</v>
      </c>
      <c r="G96" s="42">
        <v>6.0000000000000001E-3</v>
      </c>
      <c r="H96" s="35">
        <v>45.42</v>
      </c>
      <c r="I96" s="35">
        <f>G96*H96</f>
        <v>0.27252000000000004</v>
      </c>
      <c r="J96" s="23"/>
    </row>
    <row r="97" spans="1:10">
      <c r="A97" s="18"/>
      <c r="B97" s="36"/>
      <c r="C97" s="37"/>
      <c r="D97" s="37"/>
      <c r="E97" s="38" t="s">
        <v>21</v>
      </c>
      <c r="F97" s="37"/>
      <c r="G97" s="39"/>
      <c r="H97" s="35"/>
      <c r="I97" s="35"/>
      <c r="J97" s="23"/>
    </row>
    <row r="98" spans="1:10">
      <c r="A98" s="18"/>
      <c r="B98" s="36"/>
      <c r="C98" s="37"/>
      <c r="D98" s="37"/>
      <c r="E98" s="38" t="s">
        <v>22</v>
      </c>
      <c r="F98" s="37" t="s">
        <v>23</v>
      </c>
      <c r="G98" s="39">
        <f>[1]BDI!$J$22</f>
        <v>0.26344196891191718</v>
      </c>
      <c r="H98" s="35">
        <f>SUM(I93:I96)</f>
        <v>7.6577200000000003</v>
      </c>
      <c r="I98" s="35">
        <f>G98*H98</f>
        <v>2.0173648341761665</v>
      </c>
      <c r="J98" s="23"/>
    </row>
    <row r="99" spans="1:10" ht="94.5">
      <c r="A99" s="29"/>
      <c r="B99" s="30" t="str">
        <f>[1]ORÇAMENTO!A23</f>
        <v>3.6</v>
      </c>
      <c r="C99" s="25"/>
      <c r="D99" s="25"/>
      <c r="E99" s="26" t="str">
        <f>[1]ORÇAMENTO!D23</f>
        <v>CONCRETAGEM DE BLOCOS DE COROAMENTO E VIGAS BALDRAME, FCK 25 MPA, COM USO DE JERICA  LANÇAMENTO, ADENSAMENTO E ACABAMENTO. AF_06/2017</v>
      </c>
      <c r="F99" s="26" t="str">
        <f>[1]ORÇAMENTO!E23</f>
        <v>M3</v>
      </c>
      <c r="G99" s="27"/>
      <c r="H99" s="28"/>
      <c r="I99" s="28">
        <f>SUM(I100:I106)</f>
        <v>648.79932121675131</v>
      </c>
      <c r="J99" s="29"/>
    </row>
    <row r="100" spans="1:10" ht="30">
      <c r="A100" s="18"/>
      <c r="B100" s="31"/>
      <c r="C100" s="32" t="s">
        <v>31</v>
      </c>
      <c r="D100" s="32">
        <v>88309</v>
      </c>
      <c r="E100" s="40" t="s">
        <v>50</v>
      </c>
      <c r="F100" s="41" t="s">
        <v>33</v>
      </c>
      <c r="G100" s="42">
        <v>2.3860000000000001</v>
      </c>
      <c r="H100" s="35">
        <v>19.36</v>
      </c>
      <c r="I100" s="35">
        <f>G100*H100</f>
        <v>46.192959999999999</v>
      </c>
      <c r="J100" s="23"/>
    </row>
    <row r="101" spans="1:10" ht="30">
      <c r="A101" s="18"/>
      <c r="B101" s="31"/>
      <c r="C101" s="32" t="s">
        <v>31</v>
      </c>
      <c r="D101" s="32">
        <v>88316</v>
      </c>
      <c r="E101" s="40" t="s">
        <v>34</v>
      </c>
      <c r="F101" s="41" t="s">
        <v>33</v>
      </c>
      <c r="G101" s="42">
        <v>2.4500000000000002</v>
      </c>
      <c r="H101" s="35">
        <v>15.24</v>
      </c>
      <c r="I101" s="35">
        <f>G101*H101</f>
        <v>37.338000000000001</v>
      </c>
      <c r="J101" s="23"/>
    </row>
    <row r="102" spans="1:10" ht="60">
      <c r="A102" s="18"/>
      <c r="B102" s="31"/>
      <c r="C102" s="32" t="s">
        <v>31</v>
      </c>
      <c r="D102" s="32">
        <v>90586</v>
      </c>
      <c r="E102" s="40" t="s">
        <v>73</v>
      </c>
      <c r="F102" s="41" t="s">
        <v>44</v>
      </c>
      <c r="G102" s="42">
        <v>0.314</v>
      </c>
      <c r="H102" s="35">
        <v>1.69</v>
      </c>
      <c r="I102" s="35">
        <f>G102*H102</f>
        <v>0.53066000000000002</v>
      </c>
      <c r="J102" s="23"/>
    </row>
    <row r="103" spans="1:10" ht="60">
      <c r="A103" s="18"/>
      <c r="B103" s="31"/>
      <c r="C103" s="32" t="s">
        <v>31</v>
      </c>
      <c r="D103" s="32">
        <v>90587</v>
      </c>
      <c r="E103" s="40" t="s">
        <v>74</v>
      </c>
      <c r="F103" s="41" t="s">
        <v>46</v>
      </c>
      <c r="G103" s="42">
        <v>0.91100000000000003</v>
      </c>
      <c r="H103" s="35">
        <v>0.28999999999999998</v>
      </c>
      <c r="I103" s="35">
        <f>G103*H103</f>
        <v>0.26418999999999998</v>
      </c>
      <c r="J103" s="23"/>
    </row>
    <row r="104" spans="1:10" ht="60">
      <c r="A104" s="18"/>
      <c r="B104" s="31"/>
      <c r="C104" s="32" t="s">
        <v>31</v>
      </c>
      <c r="D104" s="32">
        <v>94972</v>
      </c>
      <c r="E104" s="40" t="s">
        <v>75</v>
      </c>
      <c r="F104" s="41" t="s">
        <v>36</v>
      </c>
      <c r="G104" s="42">
        <v>1.1499999999999999</v>
      </c>
      <c r="H104" s="35">
        <v>373.21</v>
      </c>
      <c r="I104" s="35">
        <f>G104*H104</f>
        <v>429.19149999999996</v>
      </c>
      <c r="J104" s="23"/>
    </row>
    <row r="105" spans="1:10">
      <c r="A105" s="18"/>
      <c r="B105" s="36"/>
      <c r="C105" s="37"/>
      <c r="D105" s="37"/>
      <c r="E105" s="38" t="s">
        <v>21</v>
      </c>
      <c r="F105" s="37"/>
      <c r="G105" s="39"/>
      <c r="H105" s="35"/>
      <c r="I105" s="35"/>
      <c r="J105" s="23"/>
    </row>
    <row r="106" spans="1:10">
      <c r="A106" s="18"/>
      <c r="B106" s="36"/>
      <c r="C106" s="37"/>
      <c r="D106" s="37"/>
      <c r="E106" s="38" t="s">
        <v>22</v>
      </c>
      <c r="F106" s="37" t="s">
        <v>23</v>
      </c>
      <c r="G106" s="39">
        <f>[1]BDI!$J$22</f>
        <v>0.26344196891191718</v>
      </c>
      <c r="H106" s="35">
        <f>SUM(I100:I104)</f>
        <v>513.51730999999995</v>
      </c>
      <c r="I106" s="35">
        <f>G106*H106</f>
        <v>135.28201121675133</v>
      </c>
      <c r="J106" s="23"/>
    </row>
    <row r="107" spans="1:10" ht="15.75">
      <c r="A107" s="29"/>
      <c r="B107" s="30">
        <f>[1]ORÇAMENTO!A24</f>
        <v>4</v>
      </c>
      <c r="C107" s="25"/>
      <c r="D107" s="25"/>
      <c r="E107" s="26" t="str">
        <f>[1]ORÇAMENTO!D24</f>
        <v>ESTRUTURA</v>
      </c>
      <c r="F107" s="26">
        <f>[1]ORÇAMENTO!E24</f>
        <v>0</v>
      </c>
      <c r="G107" s="27"/>
      <c r="H107" s="28"/>
      <c r="I107" s="28"/>
      <c r="J107" s="29"/>
    </row>
    <row r="108" spans="1:10" ht="31.5">
      <c r="A108" s="29"/>
      <c r="B108" s="30" t="str">
        <f>[1]ORÇAMENTO!A25</f>
        <v>4.1</v>
      </c>
      <c r="C108" s="25"/>
      <c r="D108" s="25"/>
      <c r="E108" s="26" t="str">
        <f>[1]ORÇAMENTO!D25</f>
        <v>ESTRUTURA METALICA EM ACO ESTRUTURAL PERFIL I 12 X 5 1/4</v>
      </c>
      <c r="F108" s="26" t="str">
        <f>[1]ORÇAMENTO!E25</f>
        <v>KG</v>
      </c>
      <c r="G108" s="27"/>
      <c r="H108" s="28"/>
      <c r="I108" s="28">
        <f>SUM(I109:I114)</f>
        <v>13.160163161222798</v>
      </c>
      <c r="J108" s="29"/>
    </row>
    <row r="109" spans="1:10" ht="30">
      <c r="A109" s="18"/>
      <c r="B109" s="31"/>
      <c r="C109" s="32" t="s">
        <v>9</v>
      </c>
      <c r="D109" s="32">
        <v>4774</v>
      </c>
      <c r="E109" s="40" t="s">
        <v>76</v>
      </c>
      <c r="F109" s="43" t="s">
        <v>30</v>
      </c>
      <c r="G109" s="34">
        <v>1.05</v>
      </c>
      <c r="H109" s="35">
        <v>5.72</v>
      </c>
      <c r="I109" s="35">
        <f>G109*H109</f>
        <v>6.0060000000000002</v>
      </c>
      <c r="J109" s="23"/>
    </row>
    <row r="110" spans="1:10" ht="30">
      <c r="A110" s="18"/>
      <c r="B110" s="31"/>
      <c r="C110" s="32" t="s">
        <v>31</v>
      </c>
      <c r="D110" s="32">
        <v>88315</v>
      </c>
      <c r="E110" s="40" t="s">
        <v>71</v>
      </c>
      <c r="F110" s="43" t="s">
        <v>33</v>
      </c>
      <c r="G110" s="34">
        <v>0.12</v>
      </c>
      <c r="H110" s="35">
        <v>19.239999999999998</v>
      </c>
      <c r="I110" s="35">
        <f>G110*H110</f>
        <v>2.3087999999999997</v>
      </c>
      <c r="J110" s="23"/>
    </row>
    <row r="111" spans="1:10" ht="30">
      <c r="A111" s="18"/>
      <c r="B111" s="31"/>
      <c r="C111" s="32" t="s">
        <v>31</v>
      </c>
      <c r="D111" s="32">
        <v>88316</v>
      </c>
      <c r="E111" s="38" t="s">
        <v>34</v>
      </c>
      <c r="F111" s="41" t="s">
        <v>33</v>
      </c>
      <c r="G111" s="34">
        <v>0.12</v>
      </c>
      <c r="H111" s="35">
        <v>15.24</v>
      </c>
      <c r="I111" s="35">
        <f>G111*H111</f>
        <v>1.8288</v>
      </c>
      <c r="J111" s="23"/>
    </row>
    <row r="112" spans="1:10" ht="60">
      <c r="A112" s="18"/>
      <c r="B112" s="31"/>
      <c r="C112" s="32" t="s">
        <v>31</v>
      </c>
      <c r="D112" s="32">
        <v>98746</v>
      </c>
      <c r="E112" s="40" t="s">
        <v>72</v>
      </c>
      <c r="F112" s="43" t="s">
        <v>25</v>
      </c>
      <c r="G112" s="34">
        <v>6.0000000000000001E-3</v>
      </c>
      <c r="H112" s="35">
        <v>45.42</v>
      </c>
      <c r="I112" s="35">
        <f>G112*H112</f>
        <v>0.27252000000000004</v>
      </c>
      <c r="J112" s="23"/>
    </row>
    <row r="113" spans="1:10">
      <c r="A113" s="18"/>
      <c r="B113" s="36"/>
      <c r="C113" s="37"/>
      <c r="D113" s="37"/>
      <c r="E113" s="38" t="s">
        <v>21</v>
      </c>
      <c r="F113" s="37"/>
      <c r="G113" s="39"/>
      <c r="H113" s="35"/>
      <c r="I113" s="35"/>
      <c r="J113" s="23"/>
    </row>
    <row r="114" spans="1:10">
      <c r="A114" s="18"/>
      <c r="B114" s="36"/>
      <c r="C114" s="37"/>
      <c r="D114" s="37"/>
      <c r="E114" s="38" t="s">
        <v>22</v>
      </c>
      <c r="F114" s="37" t="s">
        <v>23</v>
      </c>
      <c r="G114" s="39">
        <f>[1]BDI!$J$22</f>
        <v>0.26344196891191718</v>
      </c>
      <c r="H114" s="35">
        <f>SUM(I109:I112)</f>
        <v>10.416119999999999</v>
      </c>
      <c r="I114" s="35">
        <f>G114*H114</f>
        <v>2.7440431612227987</v>
      </c>
      <c r="J114" s="23"/>
    </row>
    <row r="115" spans="1:10" ht="31.5">
      <c r="A115" s="29"/>
      <c r="B115" s="30" t="str">
        <f>[1]ORÇAMENTO!A26</f>
        <v>4.2</v>
      </c>
      <c r="C115" s="25"/>
      <c r="D115" s="25"/>
      <c r="E115" s="26" t="str">
        <f>[1]ORÇAMENTO!D26</f>
        <v>CORTE E DOBRA DE AÇO CA-25, DIÂMETRO DE 16,0 MM. AF_12/2015</v>
      </c>
      <c r="F115" s="26" t="str">
        <f>[1]ORÇAMENTO!E26</f>
        <v>KG</v>
      </c>
      <c r="G115" s="27"/>
      <c r="H115" s="28"/>
      <c r="I115" s="28">
        <f>SUM(I116:I119)</f>
        <v>6.6672944528414524</v>
      </c>
      <c r="J115" s="29"/>
    </row>
    <row r="116" spans="1:10">
      <c r="A116" s="18"/>
      <c r="B116" s="31"/>
      <c r="C116" s="32" t="s">
        <v>9</v>
      </c>
      <c r="D116" s="32">
        <v>21</v>
      </c>
      <c r="E116" s="40" t="s">
        <v>77</v>
      </c>
      <c r="F116" s="43" t="s">
        <v>30</v>
      </c>
      <c r="G116" s="34">
        <v>1.1100000000000001</v>
      </c>
      <c r="H116" s="35">
        <v>4.6900000000000004</v>
      </c>
      <c r="I116" s="35">
        <f>G116*H116</f>
        <v>5.2059000000000006</v>
      </c>
      <c r="J116" s="23"/>
    </row>
    <row r="117" spans="1:10" ht="30">
      <c r="A117" s="18"/>
      <c r="B117" s="31"/>
      <c r="C117" s="32" t="s">
        <v>31</v>
      </c>
      <c r="D117" s="32">
        <v>88245</v>
      </c>
      <c r="E117" s="40" t="s">
        <v>66</v>
      </c>
      <c r="F117" s="43" t="s">
        <v>33</v>
      </c>
      <c r="G117" s="44">
        <v>3.7000000000000002E-3</v>
      </c>
      <c r="H117" s="35">
        <v>19.239999999999998</v>
      </c>
      <c r="I117" s="35">
        <f>G117*H117</f>
        <v>7.1188000000000001E-2</v>
      </c>
      <c r="J117" s="23"/>
    </row>
    <row r="118" spans="1:10">
      <c r="A118" s="18"/>
      <c r="B118" s="36"/>
      <c r="C118" s="37"/>
      <c r="D118" s="37"/>
      <c r="E118" s="38" t="s">
        <v>21</v>
      </c>
      <c r="F118" s="37"/>
      <c r="G118" s="39"/>
      <c r="H118" s="35"/>
      <c r="I118" s="35"/>
      <c r="J118" s="23"/>
    </row>
    <row r="119" spans="1:10">
      <c r="A119" s="18"/>
      <c r="B119" s="36"/>
      <c r="C119" s="37"/>
      <c r="D119" s="37"/>
      <c r="E119" s="38" t="s">
        <v>22</v>
      </c>
      <c r="F119" s="37" t="s">
        <v>23</v>
      </c>
      <c r="G119" s="39">
        <f>[1]BDI!$J$22</f>
        <v>0.26344196891191718</v>
      </c>
      <c r="H119" s="35">
        <f>SUM(I116:I117)</f>
        <v>5.2770880000000009</v>
      </c>
      <c r="I119" s="35">
        <f>G119*H119</f>
        <v>1.3902064528414515</v>
      </c>
      <c r="J119" s="23"/>
    </row>
    <row r="120" spans="1:10" ht="15.75">
      <c r="A120" s="29"/>
      <c r="B120" s="30">
        <f>[1]ORÇAMENTO!A27</f>
        <v>5</v>
      </c>
      <c r="C120" s="25"/>
      <c r="D120" s="25"/>
      <c r="E120" s="26" t="str">
        <f>[1]ORÇAMENTO!D27</f>
        <v>COBERTURA</v>
      </c>
      <c r="F120" s="26">
        <f>[1]ORÇAMENTO!E27</f>
        <v>0</v>
      </c>
      <c r="G120" s="27"/>
      <c r="H120" s="28"/>
      <c r="I120" s="28"/>
      <c r="J120" s="29"/>
    </row>
    <row r="121" spans="1:10" ht="63">
      <c r="A121" s="29"/>
      <c r="B121" s="30" t="str">
        <f>[1]ORÇAMENTO!A28</f>
        <v>5.1</v>
      </c>
      <c r="C121" s="25"/>
      <c r="D121" s="25"/>
      <c r="E121" s="26" t="str">
        <f>[1]ORÇAMENTO!D28</f>
        <v>TELHAMENTO COM TELHA DE AÇO/ALUMÍNIO E = 0,5 MM, COM ATÉ 2 ÁGUAS, INCLUSO IÇAMENTO. AF_06/2016</v>
      </c>
      <c r="F121" s="25" t="str">
        <f>[1]ORÇAMENTO!E28</f>
        <v>M2</v>
      </c>
      <c r="G121" s="27"/>
      <c r="H121" s="28"/>
      <c r="I121" s="28">
        <f>SUM(I122:I129)</f>
        <v>54.265878694717095</v>
      </c>
      <c r="J121" s="29"/>
    </row>
    <row r="122" spans="1:10" ht="45">
      <c r="A122" s="18"/>
      <c r="B122" s="31"/>
      <c r="C122" s="32" t="s">
        <v>9</v>
      </c>
      <c r="D122" s="32">
        <v>7243</v>
      </c>
      <c r="E122" s="40" t="s">
        <v>78</v>
      </c>
      <c r="F122" s="41" t="s">
        <v>28</v>
      </c>
      <c r="G122" s="42">
        <v>1.1659999999999999</v>
      </c>
      <c r="H122" s="35">
        <v>30.12</v>
      </c>
      <c r="I122" s="35">
        <f t="shared" ref="I122:I127" si="3">G122*H122</f>
        <v>35.11992</v>
      </c>
      <c r="J122" s="23"/>
    </row>
    <row r="123" spans="1:10" ht="75">
      <c r="A123" s="18"/>
      <c r="B123" s="31"/>
      <c r="C123" s="32" t="s">
        <v>9</v>
      </c>
      <c r="D123" s="32">
        <v>11029</v>
      </c>
      <c r="E123" s="40" t="s">
        <v>79</v>
      </c>
      <c r="F123" s="41" t="s">
        <v>80</v>
      </c>
      <c r="G123" s="42">
        <v>4.1500000000000004</v>
      </c>
      <c r="H123" s="35">
        <v>1.1000000000000001</v>
      </c>
      <c r="I123" s="35">
        <f t="shared" si="3"/>
        <v>4.5650000000000004</v>
      </c>
      <c r="J123" s="23"/>
    </row>
    <row r="124" spans="1:10" ht="30">
      <c r="A124" s="18"/>
      <c r="B124" s="31"/>
      <c r="C124" s="32" t="s">
        <v>31</v>
      </c>
      <c r="D124" s="32">
        <v>88316</v>
      </c>
      <c r="E124" s="40" t="s">
        <v>34</v>
      </c>
      <c r="F124" s="41" t="s">
        <v>33</v>
      </c>
      <c r="G124" s="42">
        <v>9.7000000000000003E-2</v>
      </c>
      <c r="H124" s="35">
        <v>15.24</v>
      </c>
      <c r="I124" s="35">
        <f t="shared" si="3"/>
        <v>1.47828</v>
      </c>
      <c r="J124" s="23"/>
    </row>
    <row r="125" spans="1:10" ht="30">
      <c r="A125" s="18"/>
      <c r="B125" s="31"/>
      <c r="C125" s="32" t="s">
        <v>31</v>
      </c>
      <c r="D125" s="32">
        <v>88323</v>
      </c>
      <c r="E125" s="40" t="s">
        <v>81</v>
      </c>
      <c r="F125" s="41" t="s">
        <v>33</v>
      </c>
      <c r="G125" s="42">
        <v>9.0999999999999998E-2</v>
      </c>
      <c r="H125" s="35">
        <v>19.22</v>
      </c>
      <c r="I125" s="35">
        <f t="shared" si="3"/>
        <v>1.7490199999999998</v>
      </c>
      <c r="J125" s="23"/>
    </row>
    <row r="126" spans="1:10" ht="60">
      <c r="A126" s="18"/>
      <c r="B126" s="31"/>
      <c r="C126" s="32" t="s">
        <v>31</v>
      </c>
      <c r="D126" s="32">
        <v>93281</v>
      </c>
      <c r="E126" s="40" t="s">
        <v>82</v>
      </c>
      <c r="F126" s="41" t="s">
        <v>44</v>
      </c>
      <c r="G126" s="45">
        <v>8.9999999999999998E-4</v>
      </c>
      <c r="H126" s="35">
        <v>18.14</v>
      </c>
      <c r="I126" s="35">
        <f t="shared" si="3"/>
        <v>1.6326E-2</v>
      </c>
      <c r="J126" s="23"/>
    </row>
    <row r="127" spans="1:10" ht="60">
      <c r="A127" s="18"/>
      <c r="B127" s="31"/>
      <c r="C127" s="32" t="s">
        <v>31</v>
      </c>
      <c r="D127" s="32">
        <v>93282</v>
      </c>
      <c r="E127" s="40" t="s">
        <v>83</v>
      </c>
      <c r="F127" s="41" t="s">
        <v>46</v>
      </c>
      <c r="G127" s="45">
        <v>1.2999999999999999E-3</v>
      </c>
      <c r="H127" s="35">
        <v>17.14</v>
      </c>
      <c r="I127" s="35">
        <f t="shared" si="3"/>
        <v>2.2282E-2</v>
      </c>
      <c r="J127" s="23"/>
    </row>
    <row r="128" spans="1:10">
      <c r="A128" s="18"/>
      <c r="B128" s="36"/>
      <c r="C128" s="37"/>
      <c r="D128" s="37"/>
      <c r="E128" s="38" t="s">
        <v>21</v>
      </c>
      <c r="F128" s="37"/>
      <c r="G128" s="39"/>
      <c r="H128" s="35"/>
      <c r="I128" s="35"/>
      <c r="J128" s="23"/>
    </row>
    <row r="129" spans="1:10">
      <c r="A129" s="18"/>
      <c r="B129" s="36"/>
      <c r="C129" s="37"/>
      <c r="D129" s="37"/>
      <c r="E129" s="38" t="s">
        <v>22</v>
      </c>
      <c r="F129" s="37" t="s">
        <v>23</v>
      </c>
      <c r="G129" s="39">
        <f>[1]BDI!$J$22</f>
        <v>0.26344196891191718</v>
      </c>
      <c r="H129" s="35">
        <f>SUM(I122:I127)</f>
        <v>42.950827999999994</v>
      </c>
      <c r="I129" s="35">
        <f>G129*H129</f>
        <v>11.315050694717101</v>
      </c>
      <c r="J129" s="23"/>
    </row>
    <row r="130" spans="1:10" ht="15.75">
      <c r="A130" s="29"/>
      <c r="B130" s="30">
        <f>[1]ORÇAMENTO!A29</f>
        <v>6</v>
      </c>
      <c r="C130" s="25"/>
      <c r="D130" s="25"/>
      <c r="E130" s="26" t="str">
        <f>[1]ORÇAMENTO!D29</f>
        <v>PISOS</v>
      </c>
      <c r="F130" s="25">
        <f>[1]ORÇAMENTO!E29</f>
        <v>0</v>
      </c>
      <c r="G130" s="27"/>
      <c r="H130" s="28"/>
      <c r="I130" s="28"/>
      <c r="J130" s="29"/>
    </row>
    <row r="131" spans="1:10" ht="47.25">
      <c r="A131" s="29"/>
      <c r="B131" s="30" t="str">
        <f>[1]ORÇAMENTO!A30</f>
        <v>6.1</v>
      </c>
      <c r="C131" s="25"/>
      <c r="D131" s="25"/>
      <c r="E131" s="26" t="str">
        <f>[1]ORÇAMENTO!D30</f>
        <v>ARMACAO EM TELA DE ACO SOLDADA NERVURADA Q-92, ACO CA-60, 4,2MM, MALHA 15X15CM</v>
      </c>
      <c r="F131" s="25" t="str">
        <f>[1]ORÇAMENTO!E30</f>
        <v>M2</v>
      </c>
      <c r="G131" s="27"/>
      <c r="H131" s="28"/>
      <c r="I131" s="28">
        <f>SUM(I132:I137)</f>
        <v>14.113088997435232</v>
      </c>
      <c r="J131" s="29"/>
    </row>
    <row r="132" spans="1:10" ht="30">
      <c r="A132" s="18"/>
      <c r="B132" s="31"/>
      <c r="C132" s="32" t="s">
        <v>9</v>
      </c>
      <c r="D132" s="32">
        <v>337</v>
      </c>
      <c r="E132" s="40" t="s">
        <v>63</v>
      </c>
      <c r="F132" s="41" t="s">
        <v>30</v>
      </c>
      <c r="G132" s="42">
        <v>1.4999999999999999E-2</v>
      </c>
      <c r="H132" s="35">
        <v>8.7100000000000009</v>
      </c>
      <c r="I132" s="35">
        <f>G132*H132</f>
        <v>0.13065000000000002</v>
      </c>
      <c r="J132" s="23"/>
    </row>
    <row r="133" spans="1:10" ht="90">
      <c r="A133" s="18"/>
      <c r="B133" s="31"/>
      <c r="C133" s="32" t="s">
        <v>9</v>
      </c>
      <c r="D133" s="32">
        <v>21141</v>
      </c>
      <c r="E133" s="40" t="s">
        <v>84</v>
      </c>
      <c r="F133" s="41" t="s">
        <v>28</v>
      </c>
      <c r="G133" s="42">
        <v>1.03</v>
      </c>
      <c r="H133" s="35">
        <v>9.27</v>
      </c>
      <c r="I133" s="35">
        <f>G133*H133</f>
        <v>9.5480999999999998</v>
      </c>
      <c r="J133" s="23"/>
    </row>
    <row r="134" spans="1:10" ht="30">
      <c r="A134" s="18"/>
      <c r="B134" s="31"/>
      <c r="C134" s="32" t="s">
        <v>31</v>
      </c>
      <c r="D134" s="32">
        <v>88245</v>
      </c>
      <c r="E134" s="40" t="s">
        <v>66</v>
      </c>
      <c r="F134" s="41" t="s">
        <v>33</v>
      </c>
      <c r="G134" s="42">
        <v>0.03</v>
      </c>
      <c r="H134" s="35">
        <v>19.239999999999998</v>
      </c>
      <c r="I134" s="35">
        <f>G134*H134</f>
        <v>0.57719999999999994</v>
      </c>
      <c r="J134" s="23"/>
    </row>
    <row r="135" spans="1:10" ht="30">
      <c r="A135" s="18"/>
      <c r="B135" s="31"/>
      <c r="C135" s="32" t="s">
        <v>31</v>
      </c>
      <c r="D135" s="32">
        <v>88316</v>
      </c>
      <c r="E135" s="40" t="s">
        <v>34</v>
      </c>
      <c r="F135" s="41" t="s">
        <v>33</v>
      </c>
      <c r="G135" s="42">
        <v>0.06</v>
      </c>
      <c r="H135" s="35">
        <v>15.24</v>
      </c>
      <c r="I135" s="35">
        <f>G135*H135</f>
        <v>0.91439999999999999</v>
      </c>
      <c r="J135" s="23"/>
    </row>
    <row r="136" spans="1:10">
      <c r="A136" s="18"/>
      <c r="B136" s="36"/>
      <c r="C136" s="37"/>
      <c r="D136" s="37"/>
      <c r="E136" s="38" t="s">
        <v>21</v>
      </c>
      <c r="F136" s="37"/>
      <c r="G136" s="39"/>
      <c r="H136" s="35"/>
      <c r="I136" s="35"/>
      <c r="J136" s="23"/>
    </row>
    <row r="137" spans="1:10">
      <c r="A137" s="18"/>
      <c r="B137" s="36"/>
      <c r="C137" s="37"/>
      <c r="D137" s="37"/>
      <c r="E137" s="38" t="s">
        <v>22</v>
      </c>
      <c r="F137" s="37" t="s">
        <v>23</v>
      </c>
      <c r="G137" s="39">
        <f>[1]BDI!$J$22</f>
        <v>0.26344196891191718</v>
      </c>
      <c r="H137" s="35">
        <f>SUM(I132:I135)</f>
        <v>11.170349999999999</v>
      </c>
      <c r="I137" s="35">
        <f>G137*H137</f>
        <v>2.9427389974352338</v>
      </c>
      <c r="J137" s="23"/>
    </row>
    <row r="138" spans="1:10" ht="63">
      <c r="A138" s="29"/>
      <c r="B138" s="30" t="str">
        <f>[1]ORÇAMENTO!A31</f>
        <v>6.2</v>
      </c>
      <c r="C138" s="25"/>
      <c r="D138" s="25"/>
      <c r="E138" s="26" t="str">
        <f>[1]ORÇAMENTO!D31</f>
        <v>CONCRETO FCK = 25MPA, TRAÇO 1:2,1:2,5 (CIMENTO/ AREIA MÉDIA/ BRITA 1)  - PREPARO MECÂNICO COM BETONEIRA 400 L. AF_07/2016</v>
      </c>
      <c r="F138" s="25" t="str">
        <f>[1]ORÇAMENTO!E31</f>
        <v>M3</v>
      </c>
      <c r="G138" s="27"/>
      <c r="H138" s="28"/>
      <c r="I138" s="28">
        <f>SUM(I139:I147)</f>
        <v>487.09177528272545</v>
      </c>
      <c r="J138" s="29"/>
    </row>
    <row r="139" spans="1:10" ht="45">
      <c r="A139" s="18"/>
      <c r="B139" s="31"/>
      <c r="C139" s="32" t="s">
        <v>9</v>
      </c>
      <c r="D139" s="32">
        <v>370</v>
      </c>
      <c r="E139" s="40" t="s">
        <v>85</v>
      </c>
      <c r="F139" s="41" t="s">
        <v>36</v>
      </c>
      <c r="G139" s="42">
        <v>0.7</v>
      </c>
      <c r="H139" s="35">
        <v>65</v>
      </c>
      <c r="I139" s="35">
        <f t="shared" ref="I139:I145" si="4">G139*H139</f>
        <v>45.5</v>
      </c>
      <c r="J139" s="23"/>
    </row>
    <row r="140" spans="1:10" ht="30">
      <c r="A140" s="18"/>
      <c r="B140" s="31"/>
      <c r="C140" s="32" t="s">
        <v>9</v>
      </c>
      <c r="D140" s="32">
        <v>1379</v>
      </c>
      <c r="E140" s="40" t="s">
        <v>86</v>
      </c>
      <c r="F140" s="41" t="s">
        <v>30</v>
      </c>
      <c r="G140" s="42">
        <v>384</v>
      </c>
      <c r="H140" s="35">
        <v>0.67</v>
      </c>
      <c r="I140" s="35">
        <f t="shared" si="4"/>
        <v>257.28000000000003</v>
      </c>
      <c r="J140" s="23"/>
    </row>
    <row r="141" spans="1:10" ht="45">
      <c r="A141" s="18"/>
      <c r="B141" s="31"/>
      <c r="C141" s="32" t="s">
        <v>9</v>
      </c>
      <c r="D141" s="32">
        <v>4721</v>
      </c>
      <c r="E141" s="40" t="s">
        <v>87</v>
      </c>
      <c r="F141" s="41" t="s">
        <v>36</v>
      </c>
      <c r="G141" s="42">
        <v>0.58899999999999997</v>
      </c>
      <c r="H141" s="35">
        <v>47.58</v>
      </c>
      <c r="I141" s="35">
        <f t="shared" si="4"/>
        <v>28.024619999999999</v>
      </c>
      <c r="J141" s="23"/>
    </row>
    <row r="142" spans="1:10" ht="30">
      <c r="A142" s="18"/>
      <c r="B142" s="31"/>
      <c r="C142" s="32" t="s">
        <v>31</v>
      </c>
      <c r="D142" s="32">
        <v>88316</v>
      </c>
      <c r="E142" s="40" t="s">
        <v>34</v>
      </c>
      <c r="F142" s="41" t="s">
        <v>33</v>
      </c>
      <c r="G142" s="42">
        <v>2</v>
      </c>
      <c r="H142" s="35">
        <v>15.24</v>
      </c>
      <c r="I142" s="35">
        <f t="shared" si="4"/>
        <v>30.48</v>
      </c>
      <c r="J142" s="23"/>
    </row>
    <row r="143" spans="1:10" ht="45">
      <c r="A143" s="18"/>
      <c r="B143" s="31"/>
      <c r="C143" s="32" t="s">
        <v>31</v>
      </c>
      <c r="D143" s="32">
        <v>88377</v>
      </c>
      <c r="E143" s="40" t="s">
        <v>88</v>
      </c>
      <c r="F143" s="41" t="s">
        <v>33</v>
      </c>
      <c r="G143" s="42">
        <v>1.45</v>
      </c>
      <c r="H143" s="35">
        <v>15.73</v>
      </c>
      <c r="I143" s="35">
        <f t="shared" si="4"/>
        <v>22.808499999999999</v>
      </c>
      <c r="J143" s="23"/>
    </row>
    <row r="144" spans="1:10" ht="90">
      <c r="A144" s="18"/>
      <c r="B144" s="31"/>
      <c r="C144" s="32" t="s">
        <v>31</v>
      </c>
      <c r="D144" s="32">
        <v>88830</v>
      </c>
      <c r="E144" s="40" t="s">
        <v>89</v>
      </c>
      <c r="F144" s="41" t="s">
        <v>44</v>
      </c>
      <c r="G144" s="42">
        <v>0.75</v>
      </c>
      <c r="H144" s="35">
        <v>1.67</v>
      </c>
      <c r="I144" s="35">
        <f t="shared" si="4"/>
        <v>1.2524999999999999</v>
      </c>
      <c r="J144" s="23"/>
    </row>
    <row r="145" spans="1:10" ht="90">
      <c r="A145" s="18"/>
      <c r="B145" s="31"/>
      <c r="C145" s="32" t="s">
        <v>31</v>
      </c>
      <c r="D145" s="32">
        <v>88831</v>
      </c>
      <c r="E145" s="40" t="s">
        <v>90</v>
      </c>
      <c r="F145" s="41" t="s">
        <v>46</v>
      </c>
      <c r="G145" s="42">
        <v>0.7</v>
      </c>
      <c r="H145" s="35">
        <v>0.26</v>
      </c>
      <c r="I145" s="35">
        <f t="shared" si="4"/>
        <v>0.182</v>
      </c>
      <c r="J145" s="23"/>
    </row>
    <row r="146" spans="1:10">
      <c r="A146" s="18"/>
      <c r="B146" s="36"/>
      <c r="C146" s="37"/>
      <c r="D146" s="37"/>
      <c r="E146" s="38" t="s">
        <v>21</v>
      </c>
      <c r="F146" s="37"/>
      <c r="G146" s="39"/>
      <c r="H146" s="35"/>
      <c r="I146" s="35"/>
      <c r="J146" s="23"/>
    </row>
    <row r="147" spans="1:10">
      <c r="A147" s="18"/>
      <c r="B147" s="36"/>
      <c r="C147" s="37"/>
      <c r="D147" s="37"/>
      <c r="E147" s="38" t="s">
        <v>22</v>
      </c>
      <c r="F147" s="37" t="s">
        <v>23</v>
      </c>
      <c r="G147" s="39">
        <f>[1]BDI!$J$22</f>
        <v>0.26344196891191718</v>
      </c>
      <c r="H147" s="35">
        <f>SUM(I139:I145)</f>
        <v>385.52762000000001</v>
      </c>
      <c r="I147" s="35">
        <f>G147*H147</f>
        <v>101.56415528272542</v>
      </c>
      <c r="J147" s="23"/>
    </row>
    <row r="148" spans="1:10" ht="15.75">
      <c r="A148" s="29"/>
      <c r="B148" s="30">
        <f>[1]ORÇAMENTO!A32</f>
        <v>7</v>
      </c>
      <c r="C148" s="25"/>
      <c r="D148" s="25"/>
      <c r="E148" s="26" t="str">
        <f>[1]ORÇAMENTO!D32</f>
        <v>PINTURA</v>
      </c>
      <c r="F148" s="26">
        <f>[1]ORÇAMENTO!E32</f>
        <v>0</v>
      </c>
      <c r="G148" s="27"/>
      <c r="H148" s="28"/>
      <c r="I148" s="28"/>
      <c r="J148" s="29"/>
    </row>
    <row r="149" spans="1:10" ht="31.5">
      <c r="A149" s="29"/>
      <c r="B149" s="30" t="str">
        <f>[1]ORÇAMENTO!A33</f>
        <v>7.1</v>
      </c>
      <c r="C149" s="25"/>
      <c r="D149" s="25"/>
      <c r="E149" s="26" t="str">
        <f>[1]ORÇAMENTO!D33</f>
        <v>PINTURA ACRILICA EM PISO CIMENTADO, TRES DEMAOS</v>
      </c>
      <c r="F149" s="26" t="str">
        <f>[1]ORÇAMENTO!E33</f>
        <v>M2</v>
      </c>
      <c r="G149" s="27"/>
      <c r="H149" s="28"/>
      <c r="I149" s="28">
        <f>SUM(I150:I154)</f>
        <v>21.989228301386014</v>
      </c>
      <c r="J149" s="29"/>
    </row>
    <row r="150" spans="1:10" ht="30">
      <c r="A150" s="18"/>
      <c r="B150" s="31"/>
      <c r="C150" s="32" t="s">
        <v>9</v>
      </c>
      <c r="D150" s="32" t="s">
        <v>91</v>
      </c>
      <c r="E150" s="40" t="s">
        <v>92</v>
      </c>
      <c r="F150" s="43" t="s">
        <v>93</v>
      </c>
      <c r="G150" s="34">
        <v>7.7499999999999999E-2</v>
      </c>
      <c r="H150" s="35">
        <v>41.19</v>
      </c>
      <c r="I150" s="35">
        <f>G150*H150</f>
        <v>3.1922249999999996</v>
      </c>
      <c r="J150" s="23"/>
    </row>
    <row r="151" spans="1:10" ht="30">
      <c r="A151" s="18"/>
      <c r="B151" s="31"/>
      <c r="C151" s="32" t="s">
        <v>31</v>
      </c>
      <c r="D151" s="32" t="s">
        <v>94</v>
      </c>
      <c r="E151" s="40" t="s">
        <v>95</v>
      </c>
      <c r="F151" s="43" t="s">
        <v>33</v>
      </c>
      <c r="G151" s="34">
        <v>0.5</v>
      </c>
      <c r="H151" s="35">
        <v>19.28</v>
      </c>
      <c r="I151" s="35">
        <f>G151*H151</f>
        <v>9.64</v>
      </c>
      <c r="J151" s="23"/>
    </row>
    <row r="152" spans="1:10" ht="30">
      <c r="A152" s="18"/>
      <c r="B152" s="31"/>
      <c r="C152" s="32" t="s">
        <v>31</v>
      </c>
      <c r="D152" s="32" t="s">
        <v>96</v>
      </c>
      <c r="E152" s="38" t="s">
        <v>34</v>
      </c>
      <c r="F152" s="41" t="s">
        <v>33</v>
      </c>
      <c r="G152" s="34">
        <v>0.3</v>
      </c>
      <c r="H152" s="35">
        <v>15.24</v>
      </c>
      <c r="I152" s="35">
        <f>G152*H152</f>
        <v>4.5720000000000001</v>
      </c>
      <c r="J152" s="23"/>
    </row>
    <row r="153" spans="1:10">
      <c r="A153" s="18"/>
      <c r="B153" s="36"/>
      <c r="C153" s="37"/>
      <c r="D153" s="37"/>
      <c r="E153" s="38" t="s">
        <v>21</v>
      </c>
      <c r="F153" s="37"/>
      <c r="G153" s="39"/>
      <c r="H153" s="35"/>
      <c r="I153" s="35"/>
      <c r="J153" s="23"/>
    </row>
    <row r="154" spans="1:10">
      <c r="A154" s="18"/>
      <c r="B154" s="36"/>
      <c r="C154" s="37"/>
      <c r="D154" s="37"/>
      <c r="E154" s="38" t="s">
        <v>22</v>
      </c>
      <c r="F154" s="37" t="s">
        <v>23</v>
      </c>
      <c r="G154" s="39">
        <f>[2]BDI!$J$22</f>
        <v>0.26344196891191718</v>
      </c>
      <c r="H154" s="35">
        <f>SUM(I150:I152)</f>
        <v>17.404225</v>
      </c>
      <c r="I154" s="35">
        <f>G154*H154</f>
        <v>4.5850033013860116</v>
      </c>
      <c r="J154" s="23"/>
    </row>
    <row r="155" spans="1:10" ht="15.75">
      <c r="A155" s="29"/>
      <c r="B155" s="30">
        <f>[1]ORÇAMENTO!A34</f>
        <v>8</v>
      </c>
      <c r="C155" s="25"/>
      <c r="D155" s="25"/>
      <c r="E155" s="26" t="str">
        <f>[1]ORÇAMENTO!D34</f>
        <v>INSTALAÇÕES ELÉTRICAS</v>
      </c>
      <c r="F155" s="26" t="e">
        <f>[2]ORÇAMENTO!E60</f>
        <v>#REF!</v>
      </c>
      <c r="G155" s="27"/>
      <c r="H155" s="28"/>
      <c r="I155" s="28"/>
      <c r="J155" s="29"/>
    </row>
    <row r="156" spans="1:10" ht="78.75">
      <c r="A156" s="29"/>
      <c r="B156" s="30" t="str">
        <f>[1]ORÇAMENTO!A35</f>
        <v>8.1</v>
      </c>
      <c r="C156" s="25"/>
      <c r="D156" s="25"/>
      <c r="E156" s="26" t="str">
        <f>[1]ORÇAMENTO!D35</f>
        <v>PONTO DE ILUMINAÇÃO  INCLUINDO CAIXA ELÉTRICA, ELETRODUTO, CABO (EXCLUINDO LUMINÁRIA E LÂMPADA). AF_01/2016</v>
      </c>
      <c r="F156" s="20" t="str">
        <f>[1]ORÇAMENTO!E35</f>
        <v>UN</v>
      </c>
      <c r="G156" s="27"/>
      <c r="H156" s="28"/>
      <c r="I156" s="28">
        <f>SUM(I157:I164)</f>
        <v>186.90128632163214</v>
      </c>
      <c r="J156" s="29"/>
    </row>
    <row r="157" spans="1:10" ht="90">
      <c r="A157" s="18"/>
      <c r="B157" s="31"/>
      <c r="C157" s="32" t="s">
        <v>31</v>
      </c>
      <c r="D157" s="32">
        <v>91842</v>
      </c>
      <c r="E157" s="40" t="s">
        <v>97</v>
      </c>
      <c r="F157" s="43" t="s">
        <v>25</v>
      </c>
      <c r="G157" s="34">
        <v>2</v>
      </c>
      <c r="H157" s="35">
        <v>3.79</v>
      </c>
      <c r="I157" s="35">
        <f t="shared" ref="I157:I162" si="5">G157*H157</f>
        <v>7.58</v>
      </c>
      <c r="J157" s="23"/>
    </row>
    <row r="158" spans="1:10" ht="90">
      <c r="A158" s="18"/>
      <c r="B158" s="31"/>
      <c r="C158" s="32" t="s">
        <v>31</v>
      </c>
      <c r="D158" s="32">
        <v>91852</v>
      </c>
      <c r="E158" s="38" t="s">
        <v>98</v>
      </c>
      <c r="F158" s="41" t="s">
        <v>25</v>
      </c>
      <c r="G158" s="34">
        <v>2.2000000000000002</v>
      </c>
      <c r="H158" s="35">
        <v>5.67</v>
      </c>
      <c r="I158" s="35">
        <f t="shared" si="5"/>
        <v>12.474</v>
      </c>
      <c r="J158" s="23"/>
    </row>
    <row r="159" spans="1:10" ht="75">
      <c r="A159" s="18"/>
      <c r="B159" s="31"/>
      <c r="C159" s="32" t="s">
        <v>31</v>
      </c>
      <c r="D159" s="32">
        <v>91928</v>
      </c>
      <c r="E159" s="40" t="s">
        <v>99</v>
      </c>
      <c r="F159" s="43" t="s">
        <v>25</v>
      </c>
      <c r="G159" s="34">
        <v>21</v>
      </c>
      <c r="H159" s="35">
        <v>3.7</v>
      </c>
      <c r="I159" s="35">
        <f t="shared" si="5"/>
        <v>77.7</v>
      </c>
      <c r="J159" s="23"/>
    </row>
    <row r="160" spans="1:10" ht="60">
      <c r="A160" s="18"/>
      <c r="B160" s="31"/>
      <c r="C160" s="32" t="s">
        <v>31</v>
      </c>
      <c r="D160" s="32">
        <v>91937</v>
      </c>
      <c r="E160" s="38" t="s">
        <v>100</v>
      </c>
      <c r="F160" s="41" t="s">
        <v>49</v>
      </c>
      <c r="G160" s="34">
        <v>0.375</v>
      </c>
      <c r="H160" s="35">
        <v>8.07</v>
      </c>
      <c r="I160" s="35">
        <f t="shared" si="5"/>
        <v>3.0262500000000001</v>
      </c>
      <c r="J160" s="23"/>
    </row>
    <row r="161" spans="1:10" ht="60">
      <c r="A161" s="18"/>
      <c r="B161" s="31"/>
      <c r="C161" s="32" t="s">
        <v>31</v>
      </c>
      <c r="D161" s="32">
        <v>91940</v>
      </c>
      <c r="E161" s="40" t="s">
        <v>101</v>
      </c>
      <c r="F161" s="43" t="s">
        <v>49</v>
      </c>
      <c r="G161" s="34">
        <v>1</v>
      </c>
      <c r="H161" s="35">
        <v>10.72</v>
      </c>
      <c r="I161" s="35">
        <f t="shared" si="5"/>
        <v>10.72</v>
      </c>
      <c r="J161" s="23"/>
    </row>
    <row r="162" spans="1:10" ht="75">
      <c r="A162" s="18"/>
      <c r="B162" s="31"/>
      <c r="C162" s="32" t="s">
        <v>31</v>
      </c>
      <c r="D162" s="32">
        <v>91961</v>
      </c>
      <c r="E162" s="38" t="s">
        <v>102</v>
      </c>
      <c r="F162" s="41" t="s">
        <v>49</v>
      </c>
      <c r="G162" s="34">
        <v>1</v>
      </c>
      <c r="H162" s="35">
        <v>36.43</v>
      </c>
      <c r="I162" s="35">
        <f t="shared" si="5"/>
        <v>36.43</v>
      </c>
      <c r="J162" s="23"/>
    </row>
    <row r="163" spans="1:10">
      <c r="A163" s="18"/>
      <c r="B163" s="36"/>
      <c r="C163" s="37"/>
      <c r="D163" s="37"/>
      <c r="E163" s="38" t="s">
        <v>21</v>
      </c>
      <c r="F163" s="37"/>
      <c r="G163" s="39"/>
      <c r="H163" s="35"/>
      <c r="I163" s="35"/>
      <c r="J163" s="23"/>
    </row>
    <row r="164" spans="1:10">
      <c r="A164" s="18"/>
      <c r="B164" s="36"/>
      <c r="C164" s="37"/>
      <c r="D164" s="37"/>
      <c r="E164" s="38" t="s">
        <v>22</v>
      </c>
      <c r="F164" s="37" t="s">
        <v>23</v>
      </c>
      <c r="G164" s="39">
        <f>[2]BDI!$J$22</f>
        <v>0.26344196891191718</v>
      </c>
      <c r="H164" s="35">
        <f>SUM(I157:I162)</f>
        <v>147.93025</v>
      </c>
      <c r="I164" s="35">
        <f>G164*H164</f>
        <v>38.971036321632134</v>
      </c>
      <c r="J164" s="23"/>
    </row>
    <row r="165" spans="1:10" ht="47.25">
      <c r="A165" s="18"/>
      <c r="B165" s="30" t="str">
        <f>[1]ORÇAMENTO!A36</f>
        <v>8.2</v>
      </c>
      <c r="C165" s="25"/>
      <c r="D165" s="25"/>
      <c r="E165" s="26" t="str">
        <f>[1]ORÇAMENTO!D36</f>
        <v>REFLETOR RETANGULAR FECHADO COM LAMPADA VAPOR METALICO 400 W</v>
      </c>
      <c r="F165" s="20" t="str">
        <f>[1]ORÇAMENTO!E36</f>
        <v>UN</v>
      </c>
      <c r="G165" s="27"/>
      <c r="H165" s="28"/>
      <c r="I165" s="28">
        <f>SUM(I166:I172)</f>
        <v>328.00216954922286</v>
      </c>
      <c r="J165" s="23"/>
    </row>
    <row r="166" spans="1:10" ht="30">
      <c r="A166" s="18"/>
      <c r="B166" s="31"/>
      <c r="C166" s="32" t="s">
        <v>9</v>
      </c>
      <c r="D166" s="32">
        <v>3752</v>
      </c>
      <c r="E166" s="40" t="s">
        <v>103</v>
      </c>
      <c r="F166" s="43" t="s">
        <v>49</v>
      </c>
      <c r="G166" s="34">
        <v>1</v>
      </c>
      <c r="H166" s="35">
        <v>65.53</v>
      </c>
      <c r="I166" s="35">
        <f>G166*H166</f>
        <v>65.53</v>
      </c>
      <c r="J166" s="23"/>
    </row>
    <row r="167" spans="1:10" ht="120">
      <c r="A167" s="29"/>
      <c r="B167" s="31"/>
      <c r="C167" s="32" t="s">
        <v>9</v>
      </c>
      <c r="D167" s="32">
        <v>12273</v>
      </c>
      <c r="E167" s="40" t="s">
        <v>104</v>
      </c>
      <c r="F167" s="43" t="s">
        <v>49</v>
      </c>
      <c r="G167" s="34">
        <v>1</v>
      </c>
      <c r="H167" s="35">
        <v>51.44</v>
      </c>
      <c r="I167" s="35">
        <f>G167*H167</f>
        <v>51.44</v>
      </c>
      <c r="J167" s="29"/>
    </row>
    <row r="168" spans="1:10" ht="30">
      <c r="A168" s="18"/>
      <c r="B168" s="31"/>
      <c r="C168" s="32" t="s">
        <v>9</v>
      </c>
      <c r="D168" s="32">
        <v>12318</v>
      </c>
      <c r="E168" s="38" t="s">
        <v>105</v>
      </c>
      <c r="F168" s="41" t="s">
        <v>49</v>
      </c>
      <c r="G168" s="34">
        <v>1</v>
      </c>
      <c r="H168" s="35">
        <v>73.42</v>
      </c>
      <c r="I168" s="35">
        <f>G168*H168</f>
        <v>73.42</v>
      </c>
      <c r="J168" s="23"/>
    </row>
    <row r="169" spans="1:10" ht="30">
      <c r="A169" s="18"/>
      <c r="B169" s="31"/>
      <c r="C169" s="32" t="s">
        <v>31</v>
      </c>
      <c r="D169" s="32">
        <v>88247</v>
      </c>
      <c r="E169" s="40" t="s">
        <v>106</v>
      </c>
      <c r="F169" s="43" t="s">
        <v>33</v>
      </c>
      <c r="G169" s="34">
        <v>2</v>
      </c>
      <c r="H169" s="35">
        <v>15.06</v>
      </c>
      <c r="I169" s="35">
        <f>G169*H169</f>
        <v>30.12</v>
      </c>
      <c r="J169" s="23"/>
    </row>
    <row r="170" spans="1:10" ht="30">
      <c r="A170" s="18"/>
      <c r="B170" s="31"/>
      <c r="C170" s="32" t="s">
        <v>31</v>
      </c>
      <c r="D170" s="32">
        <v>88264</v>
      </c>
      <c r="E170" s="38" t="s">
        <v>107</v>
      </c>
      <c r="F170" s="41" t="s">
        <v>33</v>
      </c>
      <c r="G170" s="34">
        <v>2</v>
      </c>
      <c r="H170" s="35">
        <v>19.55</v>
      </c>
      <c r="I170" s="35">
        <f>G170*H170</f>
        <v>39.1</v>
      </c>
      <c r="J170" s="23"/>
    </row>
    <row r="171" spans="1:10">
      <c r="A171" s="18"/>
      <c r="B171" s="36"/>
      <c r="C171" s="37"/>
      <c r="D171" s="37"/>
      <c r="E171" s="38" t="s">
        <v>21</v>
      </c>
      <c r="F171" s="37"/>
      <c r="G171" s="39"/>
      <c r="H171" s="35"/>
      <c r="I171" s="35"/>
      <c r="J171" s="23"/>
    </row>
    <row r="172" spans="1:10">
      <c r="A172" s="18"/>
      <c r="B172" s="36"/>
      <c r="C172" s="37"/>
      <c r="D172" s="37"/>
      <c r="E172" s="38" t="s">
        <v>22</v>
      </c>
      <c r="F172" s="37" t="s">
        <v>23</v>
      </c>
      <c r="G172" s="39">
        <f>[2]BDI!$J$22</f>
        <v>0.26344196891191718</v>
      </c>
      <c r="H172" s="35">
        <f>SUM(I166:I170)</f>
        <v>259.61</v>
      </c>
      <c r="I172" s="35">
        <f>G172*H172</f>
        <v>68.392169549222828</v>
      </c>
      <c r="J172" s="23"/>
    </row>
    <row r="173" spans="1:10" ht="126">
      <c r="A173" s="29"/>
      <c r="B173" s="30" t="str">
        <f>[1]ORÇAMENTO!A37</f>
        <v>8.3</v>
      </c>
      <c r="C173" s="25"/>
      <c r="D173" s="25"/>
      <c r="E173" s="26" t="str">
        <f>[1]ORÇAMENTO!D37</f>
        <v>QUADRO DE DISTRIBUICAO DE ENERGIA DE EMBUTIR, EM CHAPA METALICA, PARA 18 DISJUNTORES TERMOMAGNETICOS MONOPOLARES, COM BARRAMENTO TRIFASICO E NEUTRO, FORNECIMENTO E INSTALACAO</v>
      </c>
      <c r="F173" s="20" t="str">
        <f>[1]ORÇAMENTO!E37</f>
        <v>UN</v>
      </c>
      <c r="G173" s="27"/>
      <c r="H173" s="28"/>
      <c r="I173" s="28">
        <f>SUM(I174:I178)</f>
        <v>527.7081243652849</v>
      </c>
      <c r="J173" s="29"/>
    </row>
    <row r="174" spans="1:10" ht="75">
      <c r="A174" s="29"/>
      <c r="B174" s="31"/>
      <c r="C174" s="32" t="s">
        <v>9</v>
      </c>
      <c r="D174" s="32">
        <v>12038</v>
      </c>
      <c r="E174" s="40" t="s">
        <v>108</v>
      </c>
      <c r="F174" s="43" t="s">
        <v>49</v>
      </c>
      <c r="G174" s="34">
        <v>1</v>
      </c>
      <c r="H174" s="35">
        <v>331.15</v>
      </c>
      <c r="I174" s="35">
        <f>G174*H174</f>
        <v>331.15</v>
      </c>
      <c r="J174" s="29"/>
    </row>
    <row r="175" spans="1:10" ht="30">
      <c r="A175" s="18"/>
      <c r="B175" s="31"/>
      <c r="C175" s="32" t="s">
        <v>31</v>
      </c>
      <c r="D175" s="32">
        <v>88247</v>
      </c>
      <c r="E175" s="40" t="s">
        <v>106</v>
      </c>
      <c r="F175" s="43" t="s">
        <v>33</v>
      </c>
      <c r="G175" s="34">
        <v>2.5</v>
      </c>
      <c r="H175" s="35">
        <v>15.06</v>
      </c>
      <c r="I175" s="35">
        <f>G175*H175</f>
        <v>37.65</v>
      </c>
      <c r="J175" s="23"/>
    </row>
    <row r="176" spans="1:10" ht="30">
      <c r="A176" s="18"/>
      <c r="B176" s="31"/>
      <c r="C176" s="32" t="s">
        <v>31</v>
      </c>
      <c r="D176" s="32">
        <v>88264</v>
      </c>
      <c r="E176" s="38" t="s">
        <v>107</v>
      </c>
      <c r="F176" s="41" t="s">
        <v>33</v>
      </c>
      <c r="G176" s="34">
        <v>2.5</v>
      </c>
      <c r="H176" s="35">
        <v>19.55</v>
      </c>
      <c r="I176" s="35">
        <f>G176*H176</f>
        <v>48.875</v>
      </c>
      <c r="J176" s="23"/>
    </row>
    <row r="177" spans="1:10">
      <c r="A177" s="18"/>
      <c r="B177" s="36"/>
      <c r="C177" s="37"/>
      <c r="D177" s="37"/>
      <c r="E177" s="38" t="s">
        <v>21</v>
      </c>
      <c r="F177" s="37"/>
      <c r="G177" s="39"/>
      <c r="H177" s="35"/>
      <c r="I177" s="35"/>
      <c r="J177" s="23"/>
    </row>
    <row r="178" spans="1:10">
      <c r="A178" s="18"/>
      <c r="B178" s="36"/>
      <c r="C178" s="37"/>
      <c r="D178" s="37"/>
      <c r="E178" s="38" t="s">
        <v>22</v>
      </c>
      <c r="F178" s="37" t="s">
        <v>23</v>
      </c>
      <c r="G178" s="39">
        <f>[2]BDI!$J$22</f>
        <v>0.26344196891191718</v>
      </c>
      <c r="H178" s="35">
        <f>SUM(I174:I176)</f>
        <v>417.67499999999995</v>
      </c>
      <c r="I178" s="35">
        <f>G178*H178</f>
        <v>110.03312436528499</v>
      </c>
      <c r="J178" s="23"/>
    </row>
    <row r="179" spans="1:10" ht="15.75">
      <c r="A179" s="29"/>
      <c r="B179" s="30">
        <f>[1]ORÇAMENTO!A38</f>
        <v>9</v>
      </c>
      <c r="C179" s="25"/>
      <c r="D179" s="25"/>
      <c r="E179" s="26" t="str">
        <f>[1]ORÇAMENTO!D38</f>
        <v>DIVERSOS</v>
      </c>
      <c r="F179" s="25">
        <f>[1]ORÇAMENTO!E38</f>
        <v>0</v>
      </c>
      <c r="G179" s="27"/>
      <c r="H179" s="28"/>
      <c r="I179" s="28"/>
      <c r="J179" s="29"/>
    </row>
    <row r="180" spans="1:10" ht="31.5">
      <c r="A180" s="29"/>
      <c r="B180" s="30" t="str">
        <f>[1]ORÇAMENTO!A39</f>
        <v>9.1</v>
      </c>
      <c r="C180" s="25"/>
      <c r="D180" s="25"/>
      <c r="E180" s="26" t="str">
        <f>[1]ORÇAMENTO!D39</f>
        <v>EQUIPAMENTO COMPLETO P/ QUADRA DE ESPORTES</v>
      </c>
      <c r="F180" s="25" t="str">
        <f>[1]ORÇAMENTO!E39</f>
        <v>CJ</v>
      </c>
      <c r="G180" s="27"/>
      <c r="H180" s="28"/>
      <c r="I180" s="28">
        <f>SUM(I181:I190)</f>
        <v>12193.348307446116</v>
      </c>
      <c r="J180" s="29"/>
    </row>
    <row r="181" spans="1:10" ht="30">
      <c r="A181" s="29"/>
      <c r="B181" s="31"/>
      <c r="C181" s="32" t="s">
        <v>31</v>
      </c>
      <c r="D181" s="32">
        <v>88309</v>
      </c>
      <c r="E181" s="40" t="s">
        <v>50</v>
      </c>
      <c r="F181" s="43" t="s">
        <v>33</v>
      </c>
      <c r="G181" s="34">
        <v>5</v>
      </c>
      <c r="H181" s="35">
        <v>19.36</v>
      </c>
      <c r="I181" s="35">
        <f>H181*G181</f>
        <v>96.8</v>
      </c>
      <c r="J181" s="29"/>
    </row>
    <row r="182" spans="1:10" ht="30">
      <c r="A182" s="29"/>
      <c r="B182" s="31"/>
      <c r="C182" s="32" t="s">
        <v>31</v>
      </c>
      <c r="D182" s="32">
        <v>88316</v>
      </c>
      <c r="E182" s="38" t="s">
        <v>34</v>
      </c>
      <c r="F182" s="41" t="s">
        <v>33</v>
      </c>
      <c r="G182" s="34">
        <v>5</v>
      </c>
      <c r="H182" s="35">
        <v>15.24</v>
      </c>
      <c r="I182" s="35">
        <f t="shared" ref="I182:I196" si="6">H182*G182</f>
        <v>76.2</v>
      </c>
      <c r="J182" s="29"/>
    </row>
    <row r="183" spans="1:10" ht="30">
      <c r="A183" s="29"/>
      <c r="B183" s="31"/>
      <c r="C183" s="32" t="s">
        <v>9</v>
      </c>
      <c r="D183" s="32" t="s">
        <v>109</v>
      </c>
      <c r="E183" s="40" t="s">
        <v>110</v>
      </c>
      <c r="F183" s="43" t="s">
        <v>111</v>
      </c>
      <c r="G183" s="34">
        <v>2</v>
      </c>
      <c r="H183" s="35">
        <v>1500</v>
      </c>
      <c r="I183" s="35">
        <f t="shared" si="6"/>
        <v>3000</v>
      </c>
      <c r="J183" s="29"/>
    </row>
    <row r="184" spans="1:10" ht="30">
      <c r="A184" s="29"/>
      <c r="B184" s="31"/>
      <c r="C184" s="32" t="s">
        <v>9</v>
      </c>
      <c r="D184" s="32" t="s">
        <v>112</v>
      </c>
      <c r="E184" s="40" t="s">
        <v>113</v>
      </c>
      <c r="F184" s="43" t="s">
        <v>111</v>
      </c>
      <c r="G184" s="34">
        <v>2</v>
      </c>
      <c r="H184" s="35">
        <v>970</v>
      </c>
      <c r="I184" s="35">
        <f t="shared" si="6"/>
        <v>1940</v>
      </c>
      <c r="J184" s="29"/>
    </row>
    <row r="185" spans="1:10" ht="30">
      <c r="A185" s="29"/>
      <c r="B185" s="31"/>
      <c r="C185" s="32" t="s">
        <v>9</v>
      </c>
      <c r="D185" s="32" t="s">
        <v>114</v>
      </c>
      <c r="E185" s="40" t="s">
        <v>115</v>
      </c>
      <c r="F185" s="43" t="s">
        <v>111</v>
      </c>
      <c r="G185" s="34">
        <v>2</v>
      </c>
      <c r="H185" s="35">
        <v>1750</v>
      </c>
      <c r="I185" s="35">
        <f t="shared" si="6"/>
        <v>3500</v>
      </c>
      <c r="J185" s="29"/>
    </row>
    <row r="186" spans="1:10" ht="45">
      <c r="A186" s="29"/>
      <c r="B186" s="31"/>
      <c r="C186" s="32" t="s">
        <v>31</v>
      </c>
      <c r="D186" s="32">
        <v>20174</v>
      </c>
      <c r="E186" s="40" t="s">
        <v>116</v>
      </c>
      <c r="F186" s="43" t="s">
        <v>36</v>
      </c>
      <c r="G186" s="34">
        <v>0.73</v>
      </c>
      <c r="H186" s="35">
        <v>81.7</v>
      </c>
      <c r="I186" s="35">
        <f t="shared" si="6"/>
        <v>59.640999999999998</v>
      </c>
      <c r="J186" s="29"/>
    </row>
    <row r="187" spans="1:10" ht="30">
      <c r="A187" s="29"/>
      <c r="B187" s="31"/>
      <c r="C187" s="32" t="s">
        <v>31</v>
      </c>
      <c r="D187" s="32">
        <v>30010</v>
      </c>
      <c r="E187" s="40" t="s">
        <v>117</v>
      </c>
      <c r="F187" s="43" t="s">
        <v>36</v>
      </c>
      <c r="G187" s="34">
        <v>0.56000000000000005</v>
      </c>
      <c r="H187" s="35">
        <v>35.1</v>
      </c>
      <c r="I187" s="35">
        <f t="shared" si="6"/>
        <v>19.656000000000002</v>
      </c>
      <c r="J187" s="29"/>
    </row>
    <row r="188" spans="1:10" ht="30">
      <c r="A188" s="29"/>
      <c r="B188" s="31"/>
      <c r="C188" s="32" t="s">
        <v>31</v>
      </c>
      <c r="D188" s="32">
        <v>250594</v>
      </c>
      <c r="E188" s="40" t="s">
        <v>118</v>
      </c>
      <c r="F188" s="43" t="s">
        <v>28</v>
      </c>
      <c r="G188" s="34">
        <v>2</v>
      </c>
      <c r="H188" s="35">
        <v>479.3</v>
      </c>
      <c r="I188" s="35">
        <f t="shared" si="6"/>
        <v>958.6</v>
      </c>
      <c r="J188" s="29"/>
    </row>
    <row r="189" spans="1:10">
      <c r="A189" s="29"/>
      <c r="B189" s="36"/>
      <c r="C189" s="37"/>
      <c r="D189" s="37"/>
      <c r="E189" s="38" t="s">
        <v>21</v>
      </c>
      <c r="F189" s="37"/>
      <c r="G189" s="39"/>
      <c r="H189" s="35"/>
      <c r="I189" s="35"/>
      <c r="J189" s="29"/>
    </row>
    <row r="190" spans="1:10">
      <c r="A190" s="29"/>
      <c r="B190" s="36"/>
      <c r="C190" s="37"/>
      <c r="D190" s="37"/>
      <c r="E190" s="38" t="s">
        <v>22</v>
      </c>
      <c r="F190" s="37" t="s">
        <v>23</v>
      </c>
      <c r="G190" s="39">
        <f>[1]BDI!$J$22</f>
        <v>0.26344196891191718</v>
      </c>
      <c r="H190" s="35">
        <f>SUM(I181:I188)</f>
        <v>9650.8970000000008</v>
      </c>
      <c r="I190" s="35">
        <f t="shared" si="6"/>
        <v>2542.4513074461152</v>
      </c>
      <c r="J190" s="29"/>
    </row>
    <row r="191" spans="1:10" ht="47.25">
      <c r="A191" s="29"/>
      <c r="B191" s="30" t="str">
        <f>[1]ORÇAMENTO!A41</f>
        <v>9.3</v>
      </c>
      <c r="C191" s="25"/>
      <c r="D191" s="25"/>
      <c r="E191" s="26" t="str">
        <f>[1]ORÇAMENTO!D41</f>
        <v>PLACA DE INAUGURAÇÃO EM INOX/LETRAS BX. RELEVO-(60 X 40CM)</v>
      </c>
      <c r="F191" s="25" t="str">
        <f>[1]ORÇAMENTO!E41</f>
        <v>UN</v>
      </c>
      <c r="G191" s="27"/>
      <c r="H191" s="28"/>
      <c r="I191" s="28">
        <f>SUM(I192:I196)</f>
        <v>2611.9135823316064</v>
      </c>
      <c r="J191" s="29"/>
    </row>
    <row r="192" spans="1:10" ht="30">
      <c r="A192" s="29"/>
      <c r="B192" s="31"/>
      <c r="C192" s="32" t="s">
        <v>31</v>
      </c>
      <c r="D192" s="32">
        <v>88309</v>
      </c>
      <c r="E192" s="40" t="s">
        <v>50</v>
      </c>
      <c r="F192" s="43" t="s">
        <v>33</v>
      </c>
      <c r="G192" s="34">
        <v>0.5</v>
      </c>
      <c r="H192" s="35">
        <v>19.36</v>
      </c>
      <c r="I192" s="35">
        <f t="shared" si="6"/>
        <v>9.68</v>
      </c>
      <c r="J192" s="29"/>
    </row>
    <row r="193" spans="1:10" ht="30">
      <c r="A193" s="29"/>
      <c r="B193" s="31"/>
      <c r="C193" s="32" t="s">
        <v>31</v>
      </c>
      <c r="D193" s="32">
        <v>88316</v>
      </c>
      <c r="E193" s="38" t="s">
        <v>34</v>
      </c>
      <c r="F193" s="41" t="s">
        <v>33</v>
      </c>
      <c r="G193" s="34">
        <v>0.5</v>
      </c>
      <c r="H193" s="35">
        <v>15.24</v>
      </c>
      <c r="I193" s="35">
        <f t="shared" si="6"/>
        <v>7.62</v>
      </c>
      <c r="J193" s="29"/>
    </row>
    <row r="194" spans="1:10" ht="45">
      <c r="A194" s="29"/>
      <c r="B194" s="31"/>
      <c r="C194" s="32" t="s">
        <v>9</v>
      </c>
      <c r="D194" s="32" t="s">
        <v>119</v>
      </c>
      <c r="E194" s="40" t="s">
        <v>120</v>
      </c>
      <c r="F194" s="43" t="s">
        <v>33</v>
      </c>
      <c r="G194" s="34">
        <v>1</v>
      </c>
      <c r="H194" s="35">
        <v>2050</v>
      </c>
      <c r="I194" s="35">
        <f t="shared" si="6"/>
        <v>2050</v>
      </c>
      <c r="J194" s="29"/>
    </row>
    <row r="195" spans="1:10">
      <c r="A195" s="29"/>
      <c r="B195" s="36"/>
      <c r="C195" s="37"/>
      <c r="D195" s="37"/>
      <c r="E195" s="38" t="s">
        <v>21</v>
      </c>
      <c r="F195" s="37"/>
      <c r="G195" s="39"/>
      <c r="H195" s="35"/>
      <c r="I195" s="35"/>
      <c r="J195" s="29"/>
    </row>
    <row r="196" spans="1:10">
      <c r="A196" s="29"/>
      <c r="B196" s="36"/>
      <c r="C196" s="37"/>
      <c r="D196" s="37"/>
      <c r="E196" s="38" t="s">
        <v>22</v>
      </c>
      <c r="F196" s="37" t="s">
        <v>23</v>
      </c>
      <c r="G196" s="39">
        <f>[1]BDI!$J$22</f>
        <v>0.26344196891191718</v>
      </c>
      <c r="H196" s="35">
        <f>SUM(I192:I194)</f>
        <v>2067.3000000000002</v>
      </c>
      <c r="I196" s="35">
        <f t="shared" si="6"/>
        <v>544.61358233160638</v>
      </c>
      <c r="J196" s="29"/>
    </row>
    <row r="197" spans="1:10" ht="15.75">
      <c r="A197" s="29"/>
      <c r="B197" s="30">
        <f>[1]ORÇAMENTO!A42</f>
        <v>10</v>
      </c>
      <c r="C197" s="25"/>
      <c r="D197" s="25"/>
      <c r="E197" s="30" t="str">
        <f>[1]ORÇAMENTO!D42</f>
        <v>LIMPEZA</v>
      </c>
      <c r="F197" s="30"/>
      <c r="G197" s="27"/>
      <c r="H197" s="28"/>
      <c r="I197" s="28"/>
      <c r="J197" s="29"/>
    </row>
    <row r="198" spans="1:10" ht="31.5">
      <c r="A198" s="29"/>
      <c r="B198" s="30" t="str">
        <f>[1]ORÇAMENTO!A43</f>
        <v>10.1</v>
      </c>
      <c r="C198" s="25"/>
      <c r="D198" s="25"/>
      <c r="E198" s="30" t="str">
        <f>[1]ORÇAMENTO!D43</f>
        <v>LIMPEZA DE SUPERFICIES COM JATO DE AGUA</v>
      </c>
      <c r="F198" s="30" t="str">
        <f>[1]ORÇAMENTO!E43</f>
        <v>M2</v>
      </c>
      <c r="G198" s="27"/>
      <c r="H198" s="28"/>
      <c r="I198" s="28">
        <f>SUM(I199:I202)</f>
        <v>1.9986072645725388</v>
      </c>
      <c r="J198" s="29"/>
    </row>
    <row r="199" spans="1:10" ht="75">
      <c r="A199" s="29"/>
      <c r="B199" s="31"/>
      <c r="C199" s="32" t="s">
        <v>9</v>
      </c>
      <c r="D199" s="32">
        <v>746</v>
      </c>
      <c r="E199" s="40" t="s">
        <v>121</v>
      </c>
      <c r="F199" s="43" t="s">
        <v>49</v>
      </c>
      <c r="G199" s="46">
        <v>2.5000000000000001E-5</v>
      </c>
      <c r="H199" s="35">
        <v>2315</v>
      </c>
      <c r="I199" s="35">
        <f>H199*G199</f>
        <v>5.7875000000000003E-2</v>
      </c>
      <c r="J199" s="29"/>
    </row>
    <row r="200" spans="1:10" ht="30">
      <c r="A200" s="29"/>
      <c r="B200" s="31"/>
      <c r="C200" s="32" t="s">
        <v>31</v>
      </c>
      <c r="D200" s="32">
        <v>88316</v>
      </c>
      <c r="E200" s="40" t="s">
        <v>34</v>
      </c>
      <c r="F200" s="43" t="s">
        <v>33</v>
      </c>
      <c r="G200" s="44">
        <v>0.1</v>
      </c>
      <c r="H200" s="35">
        <v>15.24</v>
      </c>
      <c r="I200" s="35">
        <f>H200*G200</f>
        <v>1.524</v>
      </c>
      <c r="J200" s="29"/>
    </row>
    <row r="201" spans="1:10">
      <c r="A201" s="29"/>
      <c r="B201" s="36"/>
      <c r="C201" s="37"/>
      <c r="D201" s="37"/>
      <c r="E201" s="38" t="s">
        <v>21</v>
      </c>
      <c r="F201" s="37"/>
      <c r="G201" s="39"/>
      <c r="H201" s="35"/>
      <c r="I201" s="35"/>
      <c r="J201" s="29"/>
    </row>
    <row r="202" spans="1:10">
      <c r="A202" s="29"/>
      <c r="B202" s="36"/>
      <c r="C202" s="37"/>
      <c r="D202" s="37"/>
      <c r="E202" s="38" t="s">
        <v>22</v>
      </c>
      <c r="F202" s="37" t="s">
        <v>23</v>
      </c>
      <c r="G202" s="39">
        <f>[1]BDI!$J$22</f>
        <v>0.26344196891191718</v>
      </c>
      <c r="H202" s="35">
        <f>SUM(I199:I200)</f>
        <v>1.5818749999999999</v>
      </c>
      <c r="I202" s="35">
        <f>H202*G202</f>
        <v>0.41673226457253898</v>
      </c>
      <c r="J202" s="29"/>
    </row>
  </sheetData>
  <mergeCells count="3">
    <mergeCell ref="A2:I2"/>
    <mergeCell ref="A3:J3"/>
    <mergeCell ref="B5:I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3A45-5EFD-4B78-95FA-D5ED129D8668}">
  <dimension ref="A1:M22"/>
  <sheetViews>
    <sheetView workbookViewId="0">
      <selection activeCell="O9" sqref="O9"/>
    </sheetView>
  </sheetViews>
  <sheetFormatPr defaultRowHeight="15"/>
  <sheetData>
    <row r="1" spans="1:13" ht="83.25" customHeight="1">
      <c r="A1" s="82"/>
      <c r="B1" s="82"/>
      <c r="C1" s="82"/>
      <c r="D1" s="82"/>
      <c r="E1" s="82"/>
      <c r="F1" s="82"/>
      <c r="G1" s="82"/>
      <c r="H1" s="5"/>
      <c r="I1" s="29"/>
      <c r="J1" s="29"/>
      <c r="K1" s="29"/>
      <c r="L1" s="29"/>
      <c r="M1" s="29"/>
    </row>
    <row r="2" spans="1:13" ht="15.75">
      <c r="A2" s="76"/>
      <c r="B2" s="76"/>
      <c r="C2" s="76"/>
      <c r="D2" s="76"/>
      <c r="E2" s="76"/>
      <c r="F2" s="76"/>
      <c r="G2" s="76"/>
      <c r="H2" s="6"/>
      <c r="I2" s="29"/>
      <c r="J2" s="29"/>
      <c r="K2" s="29"/>
      <c r="L2" s="29"/>
      <c r="M2" s="29"/>
    </row>
    <row r="3" spans="1:13" ht="15.75">
      <c r="A3" s="78" t="str">
        <f>[1]ORÇAMENTO!A3</f>
        <v>OBRA: CONSTRUÇÃO DE QUADRA DE ESPORTES DINIZ DE SOUZA COELHO, PREFEITURA MUNICIPAL DE MOCAJUBA/PA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>
      <c r="A4" s="11"/>
      <c r="B4" s="11"/>
      <c r="C4" s="11"/>
      <c r="D4" s="11"/>
      <c r="E4" s="12"/>
      <c r="F4" s="12"/>
      <c r="G4" s="12"/>
      <c r="H4" s="47"/>
      <c r="I4" s="7"/>
      <c r="J4" s="7"/>
      <c r="K4" s="7"/>
      <c r="L4" s="7"/>
      <c r="M4" s="7"/>
    </row>
    <row r="5" spans="1:13" ht="26.25">
      <c r="A5" s="80" t="s">
        <v>122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>
      <c r="A6" s="14"/>
      <c r="B6" s="16"/>
      <c r="C6" s="48"/>
      <c r="D6" s="17"/>
      <c r="E6" s="12"/>
      <c r="F6" s="12"/>
      <c r="G6" s="12"/>
      <c r="H6" s="47"/>
      <c r="I6" s="7"/>
      <c r="J6" s="7"/>
      <c r="K6" s="7"/>
      <c r="L6" s="7"/>
      <c r="M6" s="7"/>
    </row>
    <row r="7" spans="1:13" ht="15.75">
      <c r="A7" s="49"/>
      <c r="B7" s="49"/>
      <c r="C7" s="49"/>
      <c r="D7" s="50" t="s">
        <v>1</v>
      </c>
      <c r="E7" s="83" t="s">
        <v>123</v>
      </c>
      <c r="F7" s="84"/>
      <c r="G7" s="84"/>
      <c r="H7" s="84"/>
      <c r="I7" s="85"/>
      <c r="J7" s="51" t="s">
        <v>23</v>
      </c>
      <c r="K7" s="49"/>
      <c r="L7" s="49"/>
      <c r="M7" s="49"/>
    </row>
    <row r="8" spans="1:13" ht="15.75">
      <c r="A8" s="49"/>
      <c r="B8" s="49"/>
      <c r="C8" s="49"/>
      <c r="D8" s="52" t="s">
        <v>124</v>
      </c>
      <c r="E8" s="53" t="s">
        <v>125</v>
      </c>
      <c r="F8" s="54"/>
      <c r="G8" s="54"/>
      <c r="H8" s="54"/>
      <c r="I8" s="55"/>
      <c r="J8" s="56">
        <f>ROUND(SUM(J9:J12),4)</f>
        <v>4.4699999999999997E-2</v>
      </c>
      <c r="K8" s="49"/>
      <c r="L8" s="49"/>
      <c r="M8" s="49"/>
    </row>
    <row r="9" spans="1:13">
      <c r="A9" s="49"/>
      <c r="B9" s="49"/>
      <c r="C9" s="49"/>
      <c r="D9" s="57" t="s">
        <v>126</v>
      </c>
      <c r="E9" s="58" t="s">
        <v>127</v>
      </c>
      <c r="F9" s="59"/>
      <c r="G9" s="59"/>
      <c r="H9" s="59"/>
      <c r="I9" s="60"/>
      <c r="J9" s="61">
        <v>0.02</v>
      </c>
      <c r="K9" s="49"/>
      <c r="L9" s="49"/>
      <c r="M9" s="49"/>
    </row>
    <row r="10" spans="1:13">
      <c r="A10" s="49"/>
      <c r="B10" s="49"/>
      <c r="C10" s="49"/>
      <c r="D10" s="57" t="s">
        <v>128</v>
      </c>
      <c r="E10" s="58" t="s">
        <v>129</v>
      </c>
      <c r="F10" s="59"/>
      <c r="G10" s="59"/>
      <c r="H10" s="59"/>
      <c r="I10" s="60"/>
      <c r="J10" s="61">
        <v>0.01</v>
      </c>
      <c r="K10" s="49"/>
      <c r="L10" s="49"/>
      <c r="M10" s="49"/>
    </row>
    <row r="11" spans="1:13">
      <c r="A11" s="49"/>
      <c r="B11" s="49"/>
      <c r="C11" s="49"/>
      <c r="D11" s="57" t="s">
        <v>130</v>
      </c>
      <c r="E11" s="58" t="s">
        <v>131</v>
      </c>
      <c r="F11" s="59"/>
      <c r="G11" s="59"/>
      <c r="H11" s="59"/>
      <c r="I11" s="60"/>
      <c r="J11" s="61">
        <v>4.7000000000000002E-3</v>
      </c>
      <c r="K11" s="49"/>
      <c r="L11" s="49"/>
      <c r="M11" s="49"/>
    </row>
    <row r="12" spans="1:13">
      <c r="A12" s="49"/>
      <c r="B12" s="49"/>
      <c r="C12" s="49"/>
      <c r="D12" s="57" t="s">
        <v>132</v>
      </c>
      <c r="E12" s="58" t="s">
        <v>133</v>
      </c>
      <c r="F12" s="59"/>
      <c r="G12" s="59"/>
      <c r="H12" s="59"/>
      <c r="I12" s="60"/>
      <c r="J12" s="61">
        <v>0.01</v>
      </c>
      <c r="K12" s="49"/>
      <c r="L12" s="49"/>
      <c r="M12" s="49"/>
    </row>
    <row r="13" spans="1:13">
      <c r="A13" s="49"/>
      <c r="B13" s="49"/>
      <c r="C13" s="49"/>
      <c r="D13" s="57"/>
      <c r="E13" s="58"/>
      <c r="F13" s="59"/>
      <c r="G13" s="59"/>
      <c r="H13" s="59"/>
      <c r="I13" s="60"/>
      <c r="J13" s="61"/>
      <c r="K13" s="49"/>
      <c r="L13" s="49"/>
      <c r="M13" s="49"/>
    </row>
    <row r="14" spans="1:13" ht="15.75">
      <c r="A14" s="49"/>
      <c r="B14" s="49"/>
      <c r="C14" s="49"/>
      <c r="D14" s="52" t="s">
        <v>134</v>
      </c>
      <c r="E14" s="53" t="s">
        <v>135</v>
      </c>
      <c r="F14" s="54"/>
      <c r="G14" s="54"/>
      <c r="H14" s="54"/>
      <c r="I14" s="55"/>
      <c r="J14" s="56">
        <f>ROUND(SUM(J15:J18),4)</f>
        <v>0.13150000000000001</v>
      </c>
      <c r="K14" s="49"/>
      <c r="L14" s="49"/>
      <c r="M14" s="49"/>
    </row>
    <row r="15" spans="1:13">
      <c r="A15" s="49"/>
      <c r="B15" s="49"/>
      <c r="C15" s="49"/>
      <c r="D15" s="57" t="s">
        <v>136</v>
      </c>
      <c r="E15" s="58" t="s">
        <v>137</v>
      </c>
      <c r="F15" s="59"/>
      <c r="G15" s="59"/>
      <c r="H15" s="59"/>
      <c r="I15" s="60"/>
      <c r="J15" s="61">
        <v>0.03</v>
      </c>
      <c r="K15" s="49"/>
      <c r="L15" s="49"/>
      <c r="M15" s="49"/>
    </row>
    <row r="16" spans="1:13">
      <c r="A16" s="49"/>
      <c r="B16" s="49"/>
      <c r="C16" s="49"/>
      <c r="D16" s="57" t="s">
        <v>138</v>
      </c>
      <c r="E16" s="58" t="s">
        <v>139</v>
      </c>
      <c r="F16" s="59"/>
      <c r="G16" s="59"/>
      <c r="H16" s="59"/>
      <c r="I16" s="60"/>
      <c r="J16" s="61">
        <v>6.4999999999999997E-3</v>
      </c>
      <c r="K16" s="49"/>
      <c r="L16" s="49"/>
      <c r="M16" s="49"/>
    </row>
    <row r="17" spans="1:13">
      <c r="A17" s="49"/>
      <c r="B17" s="49"/>
      <c r="C17" s="49"/>
      <c r="D17" s="57" t="s">
        <v>140</v>
      </c>
      <c r="E17" s="58" t="s">
        <v>141</v>
      </c>
      <c r="F17" s="59"/>
      <c r="G17" s="59"/>
      <c r="H17" s="59"/>
      <c r="I17" s="60"/>
      <c r="J17" s="61">
        <v>0.05</v>
      </c>
      <c r="K17" s="49"/>
      <c r="L17" s="49"/>
      <c r="M17" s="49"/>
    </row>
    <row r="18" spans="1:13">
      <c r="A18" s="49"/>
      <c r="B18" s="49"/>
      <c r="C18" s="49"/>
      <c r="D18" s="57" t="s">
        <v>142</v>
      </c>
      <c r="E18" s="58" t="s">
        <v>143</v>
      </c>
      <c r="F18" s="59"/>
      <c r="G18" s="59"/>
      <c r="H18" s="59"/>
      <c r="I18" s="60"/>
      <c r="J18" s="61">
        <v>4.4999999999999998E-2</v>
      </c>
      <c r="K18" s="49"/>
      <c r="L18" s="49"/>
      <c r="M18" s="49"/>
    </row>
    <row r="19" spans="1:13">
      <c r="A19" s="49"/>
      <c r="B19" s="49"/>
      <c r="C19" s="49"/>
      <c r="D19" s="57"/>
      <c r="E19" s="58"/>
      <c r="F19" s="59"/>
      <c r="G19" s="59"/>
      <c r="H19" s="59"/>
      <c r="I19" s="60"/>
      <c r="J19" s="61"/>
      <c r="K19" s="49"/>
      <c r="L19" s="49"/>
      <c r="M19" s="49"/>
    </row>
    <row r="20" spans="1:13" ht="15.75">
      <c r="A20" s="49"/>
      <c r="B20" s="49"/>
      <c r="C20" s="49"/>
      <c r="D20" s="52" t="s">
        <v>144</v>
      </c>
      <c r="E20" s="53" t="s">
        <v>145</v>
      </c>
      <c r="F20" s="54"/>
      <c r="G20" s="54"/>
      <c r="H20" s="54"/>
      <c r="I20" s="55"/>
      <c r="J20" s="56">
        <v>0.05</v>
      </c>
      <c r="K20" s="49"/>
      <c r="L20" s="49"/>
      <c r="M20" s="49"/>
    </row>
    <row r="21" spans="1:13">
      <c r="A21" s="49"/>
      <c r="B21" s="49"/>
      <c r="C21" s="49"/>
      <c r="D21" s="57"/>
      <c r="E21" s="58"/>
      <c r="F21" s="59"/>
      <c r="G21" s="59"/>
      <c r="H21" s="59"/>
      <c r="I21" s="60"/>
      <c r="J21" s="61"/>
      <c r="K21" s="49"/>
      <c r="L21" s="49"/>
      <c r="M21" s="49"/>
    </row>
    <row r="22" spans="1:13" ht="32.25" customHeight="1">
      <c r="A22" s="49"/>
      <c r="B22" s="49"/>
      <c r="C22" s="49"/>
      <c r="D22" s="62"/>
      <c r="E22" s="86" t="s">
        <v>146</v>
      </c>
      <c r="F22" s="87"/>
      <c r="G22" s="87"/>
      <c r="H22" s="87"/>
      <c r="I22" s="88"/>
      <c r="J22" s="63">
        <f>(((1+J9+J11+J12)*(1+J10)*(1+J20))/(1-J14))-1</f>
        <v>0.26344196891191718</v>
      </c>
      <c r="K22" s="49"/>
      <c r="L22" s="49"/>
      <c r="M22" s="49"/>
    </row>
  </sheetData>
  <mergeCells count="6">
    <mergeCell ref="E22:I22"/>
    <mergeCell ref="A1:G1"/>
    <mergeCell ref="A2:G2"/>
    <mergeCell ref="A3:M3"/>
    <mergeCell ref="A5:M5"/>
    <mergeCell ref="E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6687-196C-4C40-91EA-E69E5DA230B7}">
  <dimension ref="A1:M38"/>
  <sheetViews>
    <sheetView workbookViewId="0">
      <selection sqref="A1:G1"/>
    </sheetView>
  </sheetViews>
  <sheetFormatPr defaultRowHeight="15"/>
  <cols>
    <col min="11" max="11" width="12" customWidth="1"/>
  </cols>
  <sheetData>
    <row r="1" spans="1:13" ht="68.25" customHeight="1">
      <c r="A1" s="82"/>
      <c r="B1" s="82"/>
      <c r="C1" s="82"/>
      <c r="D1" s="82"/>
      <c r="E1" s="82"/>
      <c r="F1" s="82"/>
      <c r="G1" s="82"/>
      <c r="H1" s="5"/>
      <c r="I1" s="29"/>
      <c r="J1" s="29"/>
      <c r="K1" s="29"/>
      <c r="L1" s="29"/>
      <c r="M1" s="29"/>
    </row>
    <row r="2" spans="1:13" ht="15.75">
      <c r="A2" s="76"/>
      <c r="B2" s="76"/>
      <c r="C2" s="76"/>
      <c r="D2" s="76"/>
      <c r="E2" s="76"/>
      <c r="F2" s="76"/>
      <c r="G2" s="76"/>
      <c r="H2" s="6"/>
      <c r="I2" s="29"/>
      <c r="J2" s="29"/>
      <c r="K2" s="29"/>
      <c r="L2" s="29"/>
      <c r="M2" s="29"/>
    </row>
    <row r="3" spans="1:13" ht="15.75">
      <c r="A3" s="78" t="str">
        <f>[1]ORÇAMENTO!A3</f>
        <v>OBRA: CONSTRUÇÃO DE QUADRA DE ESPORTES DINIZ DE SOUZA COELHO, PREFEITURA MUNICIPAL DE MOCAJUBA/PA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>
      <c r="A4" s="11"/>
      <c r="B4" s="11"/>
      <c r="C4" s="11"/>
      <c r="D4" s="11"/>
      <c r="E4" s="12"/>
      <c r="F4" s="12"/>
      <c r="G4" s="12"/>
      <c r="H4" s="47"/>
      <c r="I4" s="7"/>
      <c r="J4" s="7"/>
      <c r="K4" s="7"/>
      <c r="L4" s="7"/>
      <c r="M4" s="7"/>
    </row>
    <row r="5" spans="1:13" ht="26.25">
      <c r="A5" s="80" t="s">
        <v>147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>
      <c r="A6" s="14"/>
      <c r="B6" s="16"/>
      <c r="C6" s="48"/>
      <c r="D6" s="17"/>
      <c r="E6" s="12"/>
      <c r="F6" s="12"/>
      <c r="G6" s="12"/>
      <c r="H6" s="47"/>
      <c r="I6" s="7"/>
      <c r="J6" s="7"/>
      <c r="K6" s="7"/>
      <c r="L6" s="7"/>
      <c r="M6" s="7"/>
    </row>
    <row r="7" spans="1:13" ht="15.75">
      <c r="A7" s="64"/>
      <c r="B7" s="64"/>
      <c r="C7" s="64"/>
      <c r="D7" s="50" t="s">
        <v>1</v>
      </c>
      <c r="E7" s="83" t="s">
        <v>123</v>
      </c>
      <c r="F7" s="84"/>
      <c r="G7" s="84"/>
      <c r="H7" s="84"/>
      <c r="I7" s="85"/>
      <c r="J7" s="51" t="s">
        <v>23</v>
      </c>
      <c r="K7" s="51" t="s">
        <v>23</v>
      </c>
      <c r="L7" s="64"/>
      <c r="M7" s="64"/>
    </row>
    <row r="8" spans="1:13" ht="15.75">
      <c r="A8" s="64"/>
      <c r="B8" s="64"/>
      <c r="C8" s="64"/>
      <c r="D8" s="50" t="s">
        <v>148</v>
      </c>
      <c r="E8" s="65" t="s">
        <v>149</v>
      </c>
      <c r="F8" s="66"/>
      <c r="G8" s="66"/>
      <c r="H8" s="66"/>
      <c r="I8" s="67"/>
      <c r="J8" s="68"/>
      <c r="K8" s="68">
        <f>SUM(J9:J17)</f>
        <v>0.36800000000000005</v>
      </c>
      <c r="L8" s="64"/>
      <c r="M8" s="64"/>
    </row>
    <row r="9" spans="1:13" ht="15.75">
      <c r="A9" s="64"/>
      <c r="B9" s="64"/>
      <c r="C9" s="64"/>
      <c r="D9" s="57" t="s">
        <v>126</v>
      </c>
      <c r="E9" s="58" t="s">
        <v>150</v>
      </c>
      <c r="F9" s="59"/>
      <c r="G9" s="59"/>
      <c r="H9" s="59"/>
      <c r="I9" s="60"/>
      <c r="J9" s="61">
        <v>0.2</v>
      </c>
      <c r="K9" s="61"/>
      <c r="L9" s="64"/>
      <c r="M9" s="64"/>
    </row>
    <row r="10" spans="1:13" ht="15.75">
      <c r="A10" s="64"/>
      <c r="B10" s="64"/>
      <c r="C10" s="64"/>
      <c r="D10" s="57" t="s">
        <v>128</v>
      </c>
      <c r="E10" s="58" t="s">
        <v>151</v>
      </c>
      <c r="F10" s="59"/>
      <c r="G10" s="59"/>
      <c r="H10" s="59"/>
      <c r="I10" s="60"/>
      <c r="J10" s="61">
        <v>1.4999999999999999E-2</v>
      </c>
      <c r="K10" s="61"/>
      <c r="L10" s="64"/>
      <c r="M10" s="64"/>
    </row>
    <row r="11" spans="1:13" ht="15.75">
      <c r="A11" s="64"/>
      <c r="B11" s="64"/>
      <c r="C11" s="64"/>
      <c r="D11" s="57" t="s">
        <v>130</v>
      </c>
      <c r="E11" s="58" t="s">
        <v>152</v>
      </c>
      <c r="F11" s="59"/>
      <c r="G11" s="59"/>
      <c r="H11" s="59"/>
      <c r="I11" s="60"/>
      <c r="J11" s="61">
        <v>0.01</v>
      </c>
      <c r="K11" s="61"/>
      <c r="L11" s="64"/>
      <c r="M11" s="64"/>
    </row>
    <row r="12" spans="1:13" ht="15.75">
      <c r="A12" s="64"/>
      <c r="B12" s="64"/>
      <c r="C12" s="64"/>
      <c r="D12" s="57" t="s">
        <v>132</v>
      </c>
      <c r="E12" s="58" t="s">
        <v>153</v>
      </c>
      <c r="F12" s="59"/>
      <c r="G12" s="59"/>
      <c r="H12" s="59"/>
      <c r="I12" s="60"/>
      <c r="J12" s="61">
        <v>2E-3</v>
      </c>
      <c r="K12" s="61"/>
      <c r="L12" s="64"/>
      <c r="M12" s="64"/>
    </row>
    <row r="13" spans="1:13" ht="15.75">
      <c r="A13" s="64"/>
      <c r="B13" s="64"/>
      <c r="C13" s="64"/>
      <c r="D13" s="57" t="s">
        <v>154</v>
      </c>
      <c r="E13" s="58" t="s">
        <v>155</v>
      </c>
      <c r="F13" s="59"/>
      <c r="G13" s="59"/>
      <c r="H13" s="59"/>
      <c r="I13" s="60"/>
      <c r="J13" s="61">
        <v>6.0000000000000001E-3</v>
      </c>
      <c r="K13" s="61"/>
      <c r="L13" s="64"/>
      <c r="M13" s="64"/>
    </row>
    <row r="14" spans="1:13" ht="15.75">
      <c r="A14" s="64"/>
      <c r="B14" s="64"/>
      <c r="C14" s="64"/>
      <c r="D14" s="57" t="s">
        <v>156</v>
      </c>
      <c r="E14" s="58" t="s">
        <v>157</v>
      </c>
      <c r="F14" s="59"/>
      <c r="G14" s="59"/>
      <c r="H14" s="59"/>
      <c r="I14" s="60"/>
      <c r="J14" s="61">
        <v>2.5000000000000001E-2</v>
      </c>
      <c r="K14" s="61"/>
      <c r="L14" s="64"/>
      <c r="M14" s="64"/>
    </row>
    <row r="15" spans="1:13" ht="15.75">
      <c r="A15" s="64"/>
      <c r="B15" s="64"/>
      <c r="C15" s="64"/>
      <c r="D15" s="57" t="s">
        <v>158</v>
      </c>
      <c r="E15" s="58" t="s">
        <v>159</v>
      </c>
      <c r="F15" s="59"/>
      <c r="G15" s="59"/>
      <c r="H15" s="59"/>
      <c r="I15" s="60"/>
      <c r="J15" s="61">
        <v>0.03</v>
      </c>
      <c r="K15" s="61"/>
      <c r="L15" s="64"/>
      <c r="M15" s="64"/>
    </row>
    <row r="16" spans="1:13" ht="15.75">
      <c r="A16" s="64"/>
      <c r="B16" s="64"/>
      <c r="C16" s="64"/>
      <c r="D16" s="57" t="s">
        <v>160</v>
      </c>
      <c r="E16" s="58" t="s">
        <v>161</v>
      </c>
      <c r="F16" s="59"/>
      <c r="G16" s="59"/>
      <c r="H16" s="59"/>
      <c r="I16" s="60"/>
      <c r="J16" s="61">
        <v>0.08</v>
      </c>
      <c r="K16" s="61"/>
      <c r="L16" s="64"/>
      <c r="M16" s="64"/>
    </row>
    <row r="17" spans="1:13" ht="15.75">
      <c r="A17" s="64"/>
      <c r="B17" s="64"/>
      <c r="C17" s="64"/>
      <c r="D17" s="57" t="s">
        <v>162</v>
      </c>
      <c r="E17" s="58" t="s">
        <v>163</v>
      </c>
      <c r="F17" s="59"/>
      <c r="G17" s="59"/>
      <c r="H17" s="59"/>
      <c r="I17" s="60"/>
      <c r="J17" s="61">
        <v>0</v>
      </c>
      <c r="K17" s="61"/>
      <c r="L17" s="64"/>
      <c r="M17" s="64"/>
    </row>
    <row r="18" spans="1:13" ht="15.75">
      <c r="A18" s="64"/>
      <c r="B18" s="64"/>
      <c r="C18" s="64"/>
      <c r="D18" s="50" t="s">
        <v>164</v>
      </c>
      <c r="E18" s="65" t="s">
        <v>165</v>
      </c>
      <c r="F18" s="66"/>
      <c r="G18" s="66"/>
      <c r="H18" s="66"/>
      <c r="I18" s="67"/>
      <c r="J18" s="68"/>
      <c r="K18" s="68">
        <f>SUM(J19:J28)</f>
        <v>0.48120000000000002</v>
      </c>
      <c r="L18" s="64"/>
      <c r="M18" s="64"/>
    </row>
    <row r="19" spans="1:13" ht="15.75">
      <c r="A19" s="64"/>
      <c r="B19" s="64"/>
      <c r="C19" s="64"/>
      <c r="D19" s="57" t="s">
        <v>136</v>
      </c>
      <c r="E19" s="58" t="s">
        <v>166</v>
      </c>
      <c r="F19" s="59"/>
      <c r="G19" s="59"/>
      <c r="H19" s="59"/>
      <c r="I19" s="60"/>
      <c r="J19" s="61">
        <v>0.18140000000000001</v>
      </c>
      <c r="K19" s="61"/>
      <c r="L19" s="64"/>
      <c r="M19" s="64"/>
    </row>
    <row r="20" spans="1:13" ht="15.75">
      <c r="A20" s="64"/>
      <c r="B20" s="64"/>
      <c r="C20" s="64"/>
      <c r="D20" s="57" t="s">
        <v>138</v>
      </c>
      <c r="E20" s="58" t="s">
        <v>167</v>
      </c>
      <c r="F20" s="59"/>
      <c r="G20" s="59"/>
      <c r="H20" s="59"/>
      <c r="I20" s="60"/>
      <c r="J20" s="61">
        <v>4.1599999999999998E-2</v>
      </c>
      <c r="K20" s="61"/>
      <c r="L20" s="64"/>
      <c r="M20" s="64"/>
    </row>
    <row r="21" spans="1:13" ht="15.75">
      <c r="A21" s="64"/>
      <c r="B21" s="64"/>
      <c r="C21" s="64"/>
      <c r="D21" s="57" t="s">
        <v>140</v>
      </c>
      <c r="E21" s="58" t="s">
        <v>168</v>
      </c>
      <c r="F21" s="59"/>
      <c r="G21" s="59"/>
      <c r="H21" s="59"/>
      <c r="I21" s="60"/>
      <c r="J21" s="61">
        <v>9.1999999999999998E-3</v>
      </c>
      <c r="K21" s="61"/>
      <c r="L21" s="64"/>
      <c r="M21" s="64"/>
    </row>
    <row r="22" spans="1:13" ht="15.75">
      <c r="A22" s="64"/>
      <c r="B22" s="64"/>
      <c r="C22" s="64"/>
      <c r="D22" s="57" t="s">
        <v>142</v>
      </c>
      <c r="E22" s="58" t="s">
        <v>169</v>
      </c>
      <c r="F22" s="59"/>
      <c r="G22" s="59"/>
      <c r="H22" s="59"/>
      <c r="I22" s="60"/>
      <c r="J22" s="61">
        <v>0.1105</v>
      </c>
      <c r="K22" s="61"/>
      <c r="L22" s="64"/>
      <c r="M22" s="64"/>
    </row>
    <row r="23" spans="1:13" ht="15.75">
      <c r="A23" s="64"/>
      <c r="B23" s="64"/>
      <c r="C23" s="64"/>
      <c r="D23" s="57" t="s">
        <v>170</v>
      </c>
      <c r="E23" s="58" t="s">
        <v>171</v>
      </c>
      <c r="F23" s="59"/>
      <c r="G23" s="59"/>
      <c r="H23" s="59"/>
      <c r="I23" s="60"/>
      <c r="J23" s="61">
        <v>8.0000000000000004E-4</v>
      </c>
      <c r="K23" s="61"/>
      <c r="L23" s="64"/>
      <c r="M23" s="64"/>
    </row>
    <row r="24" spans="1:13" ht="15.75">
      <c r="A24" s="64"/>
      <c r="B24" s="64"/>
      <c r="C24" s="64"/>
      <c r="D24" s="57" t="s">
        <v>172</v>
      </c>
      <c r="E24" s="58" t="s">
        <v>173</v>
      </c>
      <c r="F24" s="59"/>
      <c r="G24" s="59"/>
      <c r="H24" s="59"/>
      <c r="I24" s="60"/>
      <c r="J24" s="61">
        <v>7.4000000000000003E-3</v>
      </c>
      <c r="K24" s="61"/>
      <c r="L24" s="64"/>
      <c r="M24" s="64"/>
    </row>
    <row r="25" spans="1:13" ht="15.75">
      <c r="A25" s="64"/>
      <c r="B25" s="64"/>
      <c r="C25" s="64"/>
      <c r="D25" s="57" t="s">
        <v>174</v>
      </c>
      <c r="E25" s="58" t="s">
        <v>175</v>
      </c>
      <c r="F25" s="59"/>
      <c r="G25" s="59"/>
      <c r="H25" s="59"/>
      <c r="I25" s="60"/>
      <c r="J25" s="61">
        <v>2.7900000000000001E-2</v>
      </c>
      <c r="K25" s="61"/>
      <c r="L25" s="64"/>
      <c r="M25" s="64"/>
    </row>
    <row r="26" spans="1:13" ht="15.75">
      <c r="A26" s="64"/>
      <c r="B26" s="64"/>
      <c r="C26" s="64"/>
      <c r="D26" s="57" t="s">
        <v>176</v>
      </c>
      <c r="E26" s="58" t="s">
        <v>177</v>
      </c>
      <c r="F26" s="59"/>
      <c r="G26" s="59"/>
      <c r="H26" s="59"/>
      <c r="I26" s="60"/>
      <c r="J26" s="61">
        <v>1.1999999999999999E-3</v>
      </c>
      <c r="K26" s="61"/>
      <c r="L26" s="64"/>
      <c r="M26" s="64"/>
    </row>
    <row r="27" spans="1:13" ht="15.75">
      <c r="A27" s="64"/>
      <c r="B27" s="64"/>
      <c r="C27" s="64"/>
      <c r="D27" s="57" t="s">
        <v>178</v>
      </c>
      <c r="E27" s="58" t="s">
        <v>179</v>
      </c>
      <c r="F27" s="59"/>
      <c r="G27" s="59"/>
      <c r="H27" s="59"/>
      <c r="I27" s="60"/>
      <c r="J27" s="61">
        <v>0.1009</v>
      </c>
      <c r="K27" s="61"/>
      <c r="L27" s="64"/>
      <c r="M27" s="64"/>
    </row>
    <row r="28" spans="1:13" ht="15.75">
      <c r="A28" s="64"/>
      <c r="B28" s="64"/>
      <c r="C28" s="64"/>
      <c r="D28" s="57" t="s">
        <v>180</v>
      </c>
      <c r="E28" s="58" t="s">
        <v>181</v>
      </c>
      <c r="F28" s="59"/>
      <c r="G28" s="59"/>
      <c r="H28" s="59"/>
      <c r="I28" s="60"/>
      <c r="J28" s="61">
        <v>2.9999999999999997E-4</v>
      </c>
      <c r="K28" s="61"/>
      <c r="L28" s="64"/>
      <c r="M28" s="64"/>
    </row>
    <row r="29" spans="1:13" ht="15.75">
      <c r="A29" s="64"/>
      <c r="B29" s="64"/>
      <c r="C29" s="64"/>
      <c r="D29" s="50" t="s">
        <v>182</v>
      </c>
      <c r="E29" s="65" t="s">
        <v>183</v>
      </c>
      <c r="F29" s="66"/>
      <c r="G29" s="66"/>
      <c r="H29" s="66"/>
      <c r="I29" s="67"/>
      <c r="J29" s="68"/>
      <c r="K29" s="68">
        <f>SUM(J30:J34)</f>
        <v>0.16400000000000001</v>
      </c>
      <c r="L29" s="64"/>
      <c r="M29" s="64"/>
    </row>
    <row r="30" spans="1:13" ht="15.75">
      <c r="A30" s="64"/>
      <c r="B30" s="64"/>
      <c r="C30" s="64"/>
      <c r="D30" s="57" t="s">
        <v>184</v>
      </c>
      <c r="E30" s="58" t="s">
        <v>185</v>
      </c>
      <c r="F30" s="59"/>
      <c r="G30" s="59"/>
      <c r="H30" s="59"/>
      <c r="I30" s="60"/>
      <c r="J30" s="61">
        <v>6.2799999999999995E-2</v>
      </c>
      <c r="K30" s="61"/>
      <c r="L30" s="64"/>
      <c r="M30" s="64"/>
    </row>
    <row r="31" spans="1:13" ht="15.75">
      <c r="A31" s="64"/>
      <c r="B31" s="64"/>
      <c r="C31" s="64"/>
      <c r="D31" s="57" t="s">
        <v>186</v>
      </c>
      <c r="E31" s="58" t="s">
        <v>187</v>
      </c>
      <c r="F31" s="59"/>
      <c r="G31" s="59"/>
      <c r="H31" s="59"/>
      <c r="I31" s="60"/>
      <c r="J31" s="61">
        <v>3.5000000000000001E-3</v>
      </c>
      <c r="K31" s="61"/>
      <c r="L31" s="64"/>
      <c r="M31" s="64"/>
    </row>
    <row r="32" spans="1:13" ht="15.75">
      <c r="A32" s="64"/>
      <c r="B32" s="64"/>
      <c r="C32" s="64"/>
      <c r="D32" s="57" t="s">
        <v>188</v>
      </c>
      <c r="E32" s="58" t="s">
        <v>189</v>
      </c>
      <c r="F32" s="59"/>
      <c r="G32" s="59"/>
      <c r="H32" s="59"/>
      <c r="I32" s="60"/>
      <c r="J32" s="61">
        <v>4.2299999999999997E-2</v>
      </c>
      <c r="K32" s="61"/>
      <c r="L32" s="64"/>
      <c r="M32" s="64"/>
    </row>
    <row r="33" spans="1:13" ht="15.75">
      <c r="A33" s="64"/>
      <c r="B33" s="64"/>
      <c r="C33" s="64"/>
      <c r="D33" s="57" t="s">
        <v>190</v>
      </c>
      <c r="E33" s="58" t="s">
        <v>191</v>
      </c>
      <c r="F33" s="59"/>
      <c r="G33" s="59"/>
      <c r="H33" s="59"/>
      <c r="I33" s="60"/>
      <c r="J33" s="61">
        <v>5.0099999999999999E-2</v>
      </c>
      <c r="K33" s="61"/>
      <c r="L33" s="64"/>
      <c r="M33" s="64"/>
    </row>
    <row r="34" spans="1:13" ht="15.75">
      <c r="A34" s="64"/>
      <c r="B34" s="64"/>
      <c r="C34" s="64"/>
      <c r="D34" s="57" t="s">
        <v>192</v>
      </c>
      <c r="E34" s="58" t="s">
        <v>193</v>
      </c>
      <c r="F34" s="59"/>
      <c r="G34" s="59"/>
      <c r="H34" s="59"/>
      <c r="I34" s="60"/>
      <c r="J34" s="61">
        <v>5.3E-3</v>
      </c>
      <c r="K34" s="61"/>
      <c r="L34" s="64"/>
      <c r="M34" s="64"/>
    </row>
    <row r="35" spans="1:13" ht="15.75">
      <c r="A35" s="64"/>
      <c r="B35" s="64"/>
      <c r="C35" s="64"/>
      <c r="D35" s="50" t="s">
        <v>194</v>
      </c>
      <c r="E35" s="65" t="s">
        <v>195</v>
      </c>
      <c r="F35" s="66"/>
      <c r="G35" s="66"/>
      <c r="H35" s="66"/>
      <c r="I35" s="67"/>
      <c r="J35" s="68"/>
      <c r="K35" s="68">
        <f>SUM(J36:J37)</f>
        <v>0.18339360000000005</v>
      </c>
      <c r="L35" s="64"/>
      <c r="M35" s="64"/>
    </row>
    <row r="36" spans="1:13" ht="15.75">
      <c r="A36" s="64"/>
      <c r="B36" s="64"/>
      <c r="C36" s="64"/>
      <c r="D36" s="57" t="s">
        <v>196</v>
      </c>
      <c r="E36" s="58" t="s">
        <v>197</v>
      </c>
      <c r="F36" s="59"/>
      <c r="G36" s="59"/>
      <c r="H36" s="59"/>
      <c r="I36" s="60"/>
      <c r="J36" s="61">
        <f>K8*K18</f>
        <v>0.17708160000000003</v>
      </c>
      <c r="K36" s="61"/>
      <c r="L36" s="64"/>
      <c r="M36" s="64"/>
    </row>
    <row r="37" spans="1:13" ht="15.75">
      <c r="A37" s="64"/>
      <c r="B37" s="64"/>
      <c r="C37" s="64"/>
      <c r="D37" s="57" t="s">
        <v>198</v>
      </c>
      <c r="E37" s="89" t="s">
        <v>199</v>
      </c>
      <c r="F37" s="90"/>
      <c r="G37" s="90"/>
      <c r="H37" s="90"/>
      <c r="I37" s="91"/>
      <c r="J37" s="61">
        <f>(K8*J31)+(J16*J30)</f>
        <v>6.3119999999999999E-3</v>
      </c>
      <c r="K37" s="61"/>
      <c r="L37" s="64"/>
      <c r="M37" s="64"/>
    </row>
    <row r="38" spans="1:13" ht="16.5" thickBot="1">
      <c r="A38" s="69"/>
      <c r="B38" s="69"/>
      <c r="C38" s="69"/>
      <c r="D38" s="70"/>
      <c r="E38" s="71"/>
      <c r="F38" s="72"/>
      <c r="G38" s="72"/>
      <c r="H38" s="72"/>
      <c r="I38" s="73"/>
      <c r="J38" s="74" t="s">
        <v>200</v>
      </c>
      <c r="K38" s="75">
        <f>SUM(K8:K37)</f>
        <v>1.1965936000000001</v>
      </c>
      <c r="L38" s="69"/>
      <c r="M38" s="69"/>
    </row>
  </sheetData>
  <mergeCells count="6">
    <mergeCell ref="E37:I37"/>
    <mergeCell ref="A1:G1"/>
    <mergeCell ref="A2:G2"/>
    <mergeCell ref="A3:M3"/>
    <mergeCell ref="A5:M5"/>
    <mergeCell ref="E7:I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8189-1A69-44DE-A924-5268BA39D9C2}">
  <dimension ref="A1:M38"/>
  <sheetViews>
    <sheetView workbookViewId="0">
      <selection activeCell="N33" sqref="N33"/>
    </sheetView>
  </sheetViews>
  <sheetFormatPr defaultRowHeight="15"/>
  <cols>
    <col min="11" max="11" width="12" customWidth="1"/>
  </cols>
  <sheetData>
    <row r="1" spans="1:13" ht="78" customHeight="1">
      <c r="A1" s="82"/>
      <c r="B1" s="82"/>
      <c r="C1" s="82"/>
      <c r="D1" s="82"/>
      <c r="E1" s="82"/>
      <c r="F1" s="82"/>
      <c r="G1" s="82"/>
      <c r="H1" s="5"/>
      <c r="I1" s="29"/>
      <c r="J1" s="29"/>
      <c r="K1" s="29"/>
      <c r="L1" s="29"/>
      <c r="M1" s="29"/>
    </row>
    <row r="2" spans="1:13" ht="15.75">
      <c r="A2" s="76"/>
      <c r="B2" s="76"/>
      <c r="C2" s="76"/>
      <c r="D2" s="76"/>
      <c r="E2" s="76"/>
      <c r="F2" s="76"/>
      <c r="G2" s="76"/>
      <c r="H2" s="6"/>
      <c r="I2" s="29"/>
      <c r="J2" s="29"/>
      <c r="K2" s="29"/>
      <c r="L2" s="29"/>
      <c r="M2" s="29"/>
    </row>
    <row r="3" spans="1:13" ht="15.75">
      <c r="A3" s="78" t="str">
        <f>[1]ORÇAMENTO!A3</f>
        <v>OBRA: CONSTRUÇÃO DE QUADRA DE ESPORTES DINIZ DE SOUZA COELHO, PREFEITURA MUNICIPAL DE MOCAJUBA/PA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>
      <c r="A4" s="11"/>
      <c r="B4" s="11"/>
      <c r="C4" s="11"/>
      <c r="D4" s="11"/>
      <c r="E4" s="12"/>
      <c r="F4" s="12"/>
      <c r="G4" s="12"/>
      <c r="H4" s="47"/>
      <c r="I4" s="7"/>
      <c r="J4" s="7"/>
      <c r="K4" s="7"/>
      <c r="L4" s="7"/>
      <c r="M4" s="7"/>
    </row>
    <row r="5" spans="1:13" ht="26.25">
      <c r="A5" s="80" t="s">
        <v>201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>
      <c r="A6" s="14"/>
      <c r="B6" s="16"/>
      <c r="C6" s="48"/>
      <c r="D6" s="17"/>
      <c r="E6" s="12"/>
      <c r="F6" s="12"/>
      <c r="G6" s="12"/>
      <c r="H6" s="47"/>
      <c r="I6" s="7"/>
      <c r="J6" s="7"/>
      <c r="K6" s="7"/>
      <c r="L6" s="7"/>
      <c r="M6" s="7"/>
    </row>
    <row r="7" spans="1:13" ht="15.75">
      <c r="A7" s="64"/>
      <c r="B7" s="64"/>
      <c r="C7" s="64"/>
      <c r="D7" s="50" t="s">
        <v>1</v>
      </c>
      <c r="E7" s="83" t="s">
        <v>123</v>
      </c>
      <c r="F7" s="84"/>
      <c r="G7" s="84"/>
      <c r="H7" s="84"/>
      <c r="I7" s="85"/>
      <c r="J7" s="51" t="s">
        <v>23</v>
      </c>
      <c r="K7" s="51" t="s">
        <v>23</v>
      </c>
      <c r="L7" s="64"/>
      <c r="M7" s="64"/>
    </row>
    <row r="8" spans="1:13" ht="15.75">
      <c r="A8" s="64"/>
      <c r="B8" s="64"/>
      <c r="C8" s="64"/>
      <c r="D8" s="50" t="s">
        <v>148</v>
      </c>
      <c r="E8" s="65" t="s">
        <v>149</v>
      </c>
      <c r="F8" s="66"/>
      <c r="G8" s="66"/>
      <c r="H8" s="66"/>
      <c r="I8" s="67"/>
      <c r="J8" s="68"/>
      <c r="K8" s="68">
        <f>SUM(J9:J17)</f>
        <v>0.3680000000000001</v>
      </c>
      <c r="L8" s="64"/>
      <c r="M8" s="64"/>
    </row>
    <row r="9" spans="1:13" ht="15.75">
      <c r="A9" s="64"/>
      <c r="B9" s="64"/>
      <c r="C9" s="64"/>
      <c r="D9" s="57" t="s">
        <v>126</v>
      </c>
      <c r="E9" s="58" t="s">
        <v>150</v>
      </c>
      <c r="F9" s="59"/>
      <c r="G9" s="59"/>
      <c r="H9" s="59"/>
      <c r="I9" s="60"/>
      <c r="J9" s="61">
        <v>0.2</v>
      </c>
      <c r="K9" s="61"/>
      <c r="L9" s="64"/>
      <c r="M9" s="64"/>
    </row>
    <row r="10" spans="1:13" ht="15.75">
      <c r="A10" s="64"/>
      <c r="B10" s="64"/>
      <c r="C10" s="64"/>
      <c r="D10" s="57" t="s">
        <v>128</v>
      </c>
      <c r="E10" s="58" t="s">
        <v>161</v>
      </c>
      <c r="F10" s="59"/>
      <c r="G10" s="59"/>
      <c r="H10" s="59"/>
      <c r="I10" s="60"/>
      <c r="J10" s="61">
        <v>0.08</v>
      </c>
      <c r="K10" s="61"/>
      <c r="L10" s="64"/>
      <c r="M10" s="64"/>
    </row>
    <row r="11" spans="1:13" ht="15.75">
      <c r="A11" s="64"/>
      <c r="B11" s="64"/>
      <c r="C11" s="64"/>
      <c r="D11" s="57" t="s">
        <v>130</v>
      </c>
      <c r="E11" s="58" t="s">
        <v>157</v>
      </c>
      <c r="F11" s="59"/>
      <c r="G11" s="59"/>
      <c r="H11" s="59"/>
      <c r="I11" s="60"/>
      <c r="J11" s="61">
        <v>2.5000000000000001E-2</v>
      </c>
      <c r="K11" s="61"/>
      <c r="L11" s="64"/>
      <c r="M11" s="64"/>
    </row>
    <row r="12" spans="1:13" ht="15.75">
      <c r="A12" s="64"/>
      <c r="B12" s="64"/>
      <c r="C12" s="64"/>
      <c r="D12" s="57" t="s">
        <v>132</v>
      </c>
      <c r="E12" s="58" t="s">
        <v>151</v>
      </c>
      <c r="F12" s="59"/>
      <c r="G12" s="59"/>
      <c r="H12" s="59"/>
      <c r="I12" s="60"/>
      <c r="J12" s="61">
        <v>1.4999999999999999E-2</v>
      </c>
      <c r="K12" s="61"/>
      <c r="L12" s="64"/>
      <c r="M12" s="64"/>
    </row>
    <row r="13" spans="1:13" ht="15.75">
      <c r="A13" s="64"/>
      <c r="B13" s="64"/>
      <c r="C13" s="64"/>
      <c r="D13" s="57" t="s">
        <v>154</v>
      </c>
      <c r="E13" s="58" t="s">
        <v>152</v>
      </c>
      <c r="F13" s="59"/>
      <c r="G13" s="59"/>
      <c r="H13" s="59"/>
      <c r="I13" s="60"/>
      <c r="J13" s="61">
        <v>0.01</v>
      </c>
      <c r="K13" s="61"/>
      <c r="L13" s="64"/>
      <c r="M13" s="64"/>
    </row>
    <row r="14" spans="1:13" ht="15.75">
      <c r="A14" s="64"/>
      <c r="B14" s="64"/>
      <c r="C14" s="64"/>
      <c r="D14" s="57" t="s">
        <v>156</v>
      </c>
      <c r="E14" s="58" t="s">
        <v>155</v>
      </c>
      <c r="F14" s="59"/>
      <c r="G14" s="59"/>
      <c r="H14" s="59"/>
      <c r="I14" s="60"/>
      <c r="J14" s="61">
        <v>6.0000000000000001E-3</v>
      </c>
      <c r="K14" s="61"/>
      <c r="L14" s="64"/>
      <c r="M14" s="64"/>
    </row>
    <row r="15" spans="1:13" ht="15.75">
      <c r="A15" s="64"/>
      <c r="B15" s="64"/>
      <c r="C15" s="64"/>
      <c r="D15" s="57" t="s">
        <v>158</v>
      </c>
      <c r="E15" s="58" t="s">
        <v>153</v>
      </c>
      <c r="F15" s="59"/>
      <c r="G15" s="59"/>
      <c r="H15" s="59"/>
      <c r="I15" s="60"/>
      <c r="J15" s="61">
        <v>2E-3</v>
      </c>
      <c r="K15" s="61"/>
      <c r="L15" s="64"/>
      <c r="M15" s="64"/>
    </row>
    <row r="16" spans="1:13" ht="15.75">
      <c r="A16" s="64"/>
      <c r="B16" s="64"/>
      <c r="C16" s="64"/>
      <c r="D16" s="57" t="s">
        <v>160</v>
      </c>
      <c r="E16" s="58" t="s">
        <v>159</v>
      </c>
      <c r="F16" s="59"/>
      <c r="G16" s="59"/>
      <c r="H16" s="59"/>
      <c r="I16" s="60"/>
      <c r="J16" s="61">
        <v>0.03</v>
      </c>
      <c r="K16" s="61"/>
      <c r="L16" s="64"/>
      <c r="M16" s="64"/>
    </row>
    <row r="17" spans="1:13" ht="15.75">
      <c r="A17" s="64"/>
      <c r="B17" s="64"/>
      <c r="C17" s="64"/>
      <c r="D17" s="57" t="s">
        <v>162</v>
      </c>
      <c r="E17" s="58" t="s">
        <v>163</v>
      </c>
      <c r="F17" s="59"/>
      <c r="G17" s="59"/>
      <c r="H17" s="59"/>
      <c r="I17" s="60"/>
      <c r="J17" s="61">
        <v>0</v>
      </c>
      <c r="K17" s="61"/>
      <c r="L17" s="64"/>
      <c r="M17" s="64"/>
    </row>
    <row r="18" spans="1:13" ht="15.75">
      <c r="A18" s="64"/>
      <c r="B18" s="64"/>
      <c r="C18" s="64"/>
      <c r="D18" s="50" t="s">
        <v>164</v>
      </c>
      <c r="E18" s="65" t="s">
        <v>165</v>
      </c>
      <c r="F18" s="66"/>
      <c r="G18" s="66"/>
      <c r="H18" s="66"/>
      <c r="I18" s="67"/>
      <c r="J18" s="68"/>
      <c r="K18" s="68">
        <f>SUM(J19:J28)</f>
        <v>0.1736</v>
      </c>
      <c r="L18" s="64"/>
      <c r="M18" s="64"/>
    </row>
    <row r="19" spans="1:13" ht="15.75">
      <c r="A19" s="64"/>
      <c r="B19" s="64"/>
      <c r="C19" s="64"/>
      <c r="D19" s="57" t="s">
        <v>136</v>
      </c>
      <c r="E19" s="58" t="s">
        <v>166</v>
      </c>
      <c r="F19" s="59"/>
      <c r="G19" s="59"/>
      <c r="H19" s="59"/>
      <c r="I19" s="60"/>
      <c r="J19" s="61" t="s">
        <v>202</v>
      </c>
      <c r="K19" s="61"/>
      <c r="L19" s="64"/>
      <c r="M19" s="64"/>
    </row>
    <row r="20" spans="1:13" ht="15.75">
      <c r="A20" s="64"/>
      <c r="B20" s="64"/>
      <c r="C20" s="64"/>
      <c r="D20" s="57" t="s">
        <v>138</v>
      </c>
      <c r="E20" s="58" t="s">
        <v>167</v>
      </c>
      <c r="F20" s="59"/>
      <c r="G20" s="59"/>
      <c r="H20" s="59"/>
      <c r="I20" s="60"/>
      <c r="J20" s="61" t="s">
        <v>202</v>
      </c>
      <c r="K20" s="61"/>
      <c r="L20" s="64"/>
      <c r="M20" s="64"/>
    </row>
    <row r="21" spans="1:13" ht="15.75">
      <c r="A21" s="64"/>
      <c r="B21" s="64"/>
      <c r="C21" s="64"/>
      <c r="D21" s="57" t="s">
        <v>140</v>
      </c>
      <c r="E21" s="58" t="s">
        <v>168</v>
      </c>
      <c r="F21" s="59"/>
      <c r="G21" s="59"/>
      <c r="H21" s="59"/>
      <c r="I21" s="60"/>
      <c r="J21" s="61">
        <v>6.8999999999999999E-3</v>
      </c>
      <c r="K21" s="61"/>
      <c r="L21" s="64"/>
      <c r="M21" s="64"/>
    </row>
    <row r="22" spans="1:13" ht="15.75">
      <c r="A22" s="64"/>
      <c r="B22" s="64"/>
      <c r="C22" s="64"/>
      <c r="D22" s="57" t="s">
        <v>142</v>
      </c>
      <c r="E22" s="58" t="s">
        <v>169</v>
      </c>
      <c r="F22" s="59"/>
      <c r="G22" s="59"/>
      <c r="H22" s="59"/>
      <c r="I22" s="60"/>
      <c r="J22" s="61">
        <v>8.3299999999999999E-2</v>
      </c>
      <c r="K22" s="61"/>
      <c r="L22" s="64"/>
      <c r="M22" s="64"/>
    </row>
    <row r="23" spans="1:13" ht="15.75">
      <c r="A23" s="64"/>
      <c r="B23" s="64"/>
      <c r="C23" s="64"/>
      <c r="D23" s="57" t="s">
        <v>170</v>
      </c>
      <c r="E23" s="58" t="s">
        <v>171</v>
      </c>
      <c r="F23" s="59"/>
      <c r="G23" s="59"/>
      <c r="H23" s="59"/>
      <c r="I23" s="60"/>
      <c r="J23" s="61">
        <v>5.9999999999999995E-4</v>
      </c>
      <c r="K23" s="61"/>
      <c r="L23" s="64"/>
      <c r="M23" s="64"/>
    </row>
    <row r="24" spans="1:13" ht="15.75">
      <c r="A24" s="64"/>
      <c r="B24" s="64"/>
      <c r="C24" s="64"/>
      <c r="D24" s="57" t="s">
        <v>172</v>
      </c>
      <c r="E24" s="58" t="s">
        <v>173</v>
      </c>
      <c r="F24" s="59"/>
      <c r="G24" s="59"/>
      <c r="H24" s="59"/>
      <c r="I24" s="60"/>
      <c r="J24" s="61">
        <v>5.5999999999999999E-3</v>
      </c>
      <c r="K24" s="61"/>
      <c r="L24" s="64"/>
      <c r="M24" s="64"/>
    </row>
    <row r="25" spans="1:13" ht="15.75">
      <c r="A25" s="64"/>
      <c r="B25" s="64"/>
      <c r="C25" s="64"/>
      <c r="D25" s="57" t="s">
        <v>174</v>
      </c>
      <c r="E25" s="58" t="s">
        <v>175</v>
      </c>
      <c r="F25" s="59"/>
      <c r="G25" s="59"/>
      <c r="H25" s="59"/>
      <c r="I25" s="60"/>
      <c r="J25" s="61" t="s">
        <v>202</v>
      </c>
      <c r="K25" s="61"/>
      <c r="L25" s="64"/>
      <c r="M25" s="64"/>
    </row>
    <row r="26" spans="1:13" ht="15.75">
      <c r="A26" s="64"/>
      <c r="B26" s="64"/>
      <c r="C26" s="64"/>
      <c r="D26" s="57" t="s">
        <v>176</v>
      </c>
      <c r="E26" s="58" t="s">
        <v>177</v>
      </c>
      <c r="F26" s="59"/>
      <c r="G26" s="59"/>
      <c r="H26" s="59"/>
      <c r="I26" s="60"/>
      <c r="J26" s="61">
        <v>8.9999999999999998E-4</v>
      </c>
      <c r="K26" s="61"/>
      <c r="L26" s="64"/>
      <c r="M26" s="64"/>
    </row>
    <row r="27" spans="1:13" ht="15.75">
      <c r="A27" s="64"/>
      <c r="B27" s="64"/>
      <c r="C27" s="64"/>
      <c r="D27" s="57" t="s">
        <v>178</v>
      </c>
      <c r="E27" s="58" t="s">
        <v>179</v>
      </c>
      <c r="F27" s="59"/>
      <c r="G27" s="59"/>
      <c r="H27" s="59"/>
      <c r="I27" s="60"/>
      <c r="J27" s="61">
        <v>7.6100000000000001E-2</v>
      </c>
      <c r="K27" s="61"/>
      <c r="L27" s="64"/>
      <c r="M27" s="64"/>
    </row>
    <row r="28" spans="1:13" ht="15.75">
      <c r="A28" s="64"/>
      <c r="B28" s="64"/>
      <c r="C28" s="64"/>
      <c r="D28" s="57" t="s">
        <v>180</v>
      </c>
      <c r="E28" s="58" t="s">
        <v>181</v>
      </c>
      <c r="F28" s="59"/>
      <c r="G28" s="59"/>
      <c r="H28" s="59"/>
      <c r="I28" s="60"/>
      <c r="J28" s="61">
        <v>2.0000000000000001E-4</v>
      </c>
      <c r="K28" s="61"/>
      <c r="L28" s="64"/>
      <c r="M28" s="64"/>
    </row>
    <row r="29" spans="1:13" ht="15.75">
      <c r="A29" s="64"/>
      <c r="B29" s="64"/>
      <c r="C29" s="64"/>
      <c r="D29" s="50" t="s">
        <v>182</v>
      </c>
      <c r="E29" s="65" t="s">
        <v>183</v>
      </c>
      <c r="F29" s="66"/>
      <c r="G29" s="66"/>
      <c r="H29" s="66"/>
      <c r="I29" s="67"/>
      <c r="J29" s="68"/>
      <c r="K29" s="68">
        <f>SUM(J30:J34)</f>
        <v>0.1237</v>
      </c>
      <c r="L29" s="64"/>
      <c r="M29" s="64"/>
    </row>
    <row r="30" spans="1:13" ht="15.75">
      <c r="A30" s="64"/>
      <c r="B30" s="64"/>
      <c r="C30" s="64"/>
      <c r="D30" s="57" t="s">
        <v>184</v>
      </c>
      <c r="E30" s="58" t="s">
        <v>185</v>
      </c>
      <c r="F30" s="59"/>
      <c r="G30" s="59"/>
      <c r="H30" s="59"/>
      <c r="I30" s="60"/>
      <c r="J30" s="61">
        <v>4.7399999999999998E-2</v>
      </c>
      <c r="K30" s="61"/>
      <c r="L30" s="64"/>
      <c r="M30" s="64"/>
    </row>
    <row r="31" spans="1:13" ht="15.75">
      <c r="A31" s="64"/>
      <c r="B31" s="64"/>
      <c r="C31" s="64"/>
      <c r="D31" s="57" t="s">
        <v>186</v>
      </c>
      <c r="E31" s="58" t="s">
        <v>187</v>
      </c>
      <c r="F31" s="59"/>
      <c r="G31" s="59"/>
      <c r="H31" s="59"/>
      <c r="I31" s="60"/>
      <c r="J31" s="61">
        <v>2.5999999999999999E-3</v>
      </c>
      <c r="K31" s="61"/>
      <c r="L31" s="64"/>
      <c r="M31" s="64"/>
    </row>
    <row r="32" spans="1:13" ht="15.75">
      <c r="A32" s="64"/>
      <c r="B32" s="64"/>
      <c r="C32" s="64"/>
      <c r="D32" s="57" t="s">
        <v>188</v>
      </c>
      <c r="E32" s="58" t="s">
        <v>189</v>
      </c>
      <c r="F32" s="59"/>
      <c r="G32" s="59"/>
      <c r="H32" s="59"/>
      <c r="I32" s="60"/>
      <c r="J32" s="61">
        <v>3.1899999999999998E-2</v>
      </c>
      <c r="K32" s="61"/>
      <c r="L32" s="64"/>
      <c r="M32" s="64"/>
    </row>
    <row r="33" spans="1:13" ht="15.75">
      <c r="A33" s="64"/>
      <c r="B33" s="64"/>
      <c r="C33" s="64"/>
      <c r="D33" s="57" t="s">
        <v>190</v>
      </c>
      <c r="E33" s="58" t="s">
        <v>191</v>
      </c>
      <c r="F33" s="59"/>
      <c r="G33" s="59"/>
      <c r="H33" s="59"/>
      <c r="I33" s="60"/>
      <c r="J33" s="61">
        <v>3.78E-2</v>
      </c>
      <c r="K33" s="61"/>
      <c r="L33" s="64"/>
      <c r="M33" s="64"/>
    </row>
    <row r="34" spans="1:13" ht="15.75">
      <c r="A34" s="64"/>
      <c r="B34" s="64"/>
      <c r="C34" s="64"/>
      <c r="D34" s="57" t="s">
        <v>192</v>
      </c>
      <c r="E34" s="58" t="s">
        <v>193</v>
      </c>
      <c r="F34" s="59"/>
      <c r="G34" s="59"/>
      <c r="H34" s="59"/>
      <c r="I34" s="60"/>
      <c r="J34" s="61">
        <v>4.0000000000000001E-3</v>
      </c>
      <c r="K34" s="61"/>
      <c r="L34" s="64"/>
      <c r="M34" s="64"/>
    </row>
    <row r="35" spans="1:13" ht="15.75">
      <c r="A35" s="64"/>
      <c r="B35" s="64"/>
      <c r="C35" s="64"/>
      <c r="D35" s="50" t="s">
        <v>194</v>
      </c>
      <c r="E35" s="65" t="s">
        <v>195</v>
      </c>
      <c r="F35" s="66"/>
      <c r="G35" s="66"/>
      <c r="H35" s="66"/>
      <c r="I35" s="67"/>
      <c r="J35" s="68"/>
      <c r="K35" s="68">
        <f>(SUM(J36:J37))</f>
        <v>6.8648799999999996E-2</v>
      </c>
      <c r="L35" s="64"/>
      <c r="M35" s="64"/>
    </row>
    <row r="36" spans="1:13" ht="15.75">
      <c r="A36" s="64"/>
      <c r="B36" s="64"/>
      <c r="C36" s="64"/>
      <c r="D36" s="57" t="s">
        <v>196</v>
      </c>
      <c r="E36" s="58" t="s">
        <v>197</v>
      </c>
      <c r="F36" s="59"/>
      <c r="G36" s="59"/>
      <c r="H36" s="59"/>
      <c r="I36" s="60"/>
      <c r="J36" s="61">
        <f>ROUND(K8*K18,4)</f>
        <v>6.3899999999999998E-2</v>
      </c>
      <c r="K36" s="61"/>
      <c r="L36" s="64"/>
      <c r="M36" s="64"/>
    </row>
    <row r="37" spans="1:13" ht="15.75">
      <c r="A37" s="64"/>
      <c r="B37" s="64"/>
      <c r="C37" s="64"/>
      <c r="D37" s="57" t="s">
        <v>198</v>
      </c>
      <c r="E37" s="89" t="s">
        <v>199</v>
      </c>
      <c r="F37" s="90"/>
      <c r="G37" s="90"/>
      <c r="H37" s="90"/>
      <c r="I37" s="91"/>
      <c r="J37" s="61">
        <f>(K8*J31)+(J10*J30)</f>
        <v>4.7488000000000001E-3</v>
      </c>
      <c r="K37" s="61"/>
      <c r="L37" s="64"/>
      <c r="M37" s="64"/>
    </row>
    <row r="38" spans="1:13" ht="16.5" thickBot="1">
      <c r="A38" s="69"/>
      <c r="B38" s="69"/>
      <c r="C38" s="69"/>
      <c r="D38" s="70"/>
      <c r="E38" s="71"/>
      <c r="F38" s="72"/>
      <c r="G38" s="72"/>
      <c r="H38" s="72"/>
      <c r="I38" s="73"/>
      <c r="J38" s="74" t="s">
        <v>203</v>
      </c>
      <c r="K38" s="75">
        <f>SUM(K8:K37)</f>
        <v>0.73394880000000007</v>
      </c>
      <c r="L38" s="69"/>
      <c r="M38" s="69"/>
    </row>
  </sheetData>
  <mergeCells count="6">
    <mergeCell ref="E37:I37"/>
    <mergeCell ref="A1:G1"/>
    <mergeCell ref="A2:G2"/>
    <mergeCell ref="A3:M3"/>
    <mergeCell ref="A5:M5"/>
    <mergeCell ref="E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DE CPU</vt:lpstr>
      <vt:lpstr>BDI</vt:lpstr>
      <vt:lpstr>ENC. SOC. HORISTA</vt:lpstr>
      <vt:lpstr>ENC. SOC. MENSALISTA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2019-05-06T15:59:45Z</dcterms:created>
  <dcterms:modified xsi:type="dcterms:W3CDTF">2019-10-22T17:24:18Z</dcterms:modified>
</cp:coreProperties>
</file>